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windowWidth="20490" windowHeight="7860" tabRatio="600" firstSheet="0" activeTab="0" autoFilterDateGrouping="1"/>
  </bookViews>
  <sheets>
    <sheet xmlns:r="http://schemas.openxmlformats.org/officeDocument/2006/relationships" name="合同表" sheetId="1" state="visible" r:id="rId1"/>
  </sheets>
  <definedNames/>
  <calcPr calcId="144525" fullCalcOnLoad="1"/>
</workbook>
</file>

<file path=xl/styles.xml><?xml version="1.0" encoding="utf-8"?>
<styleSheet xmlns="http://schemas.openxmlformats.org/spreadsheetml/2006/main">
  <numFmts count="2">
    <numFmt numFmtId="164" formatCode="0.00_ "/>
    <numFmt numFmtId="165" formatCode="&quot;￥&quot;#,##0.00;&quot;￥&quot;\-#,##0.00"/>
  </numFmts>
  <fonts count="30">
    <font>
      <name val="宋体"/>
      <charset val="134"/>
      <color theme="1"/>
      <sz val="11"/>
      <scheme val="minor"/>
    </font>
    <font>
      <name val="思源黑体 CN Bold"/>
      <charset val="134"/>
      <sz val="12.5"/>
    </font>
    <font>
      <name val="思源黑体 CN Bold"/>
      <charset val="134"/>
      <b val="1"/>
      <sz val="13"/>
    </font>
    <font>
      <name val="思源黑体 CN Bold"/>
      <charset val="134"/>
      <sz val="12"/>
    </font>
    <font>
      <name val="思源黑体 CN Bold"/>
      <charset val="134"/>
      <sz val="11"/>
    </font>
    <font>
      <name val="思源黑体 CN Bold"/>
      <charset val="134"/>
      <color theme="0" tint="-0.499984740745262"/>
      <sz val="22"/>
    </font>
    <font>
      <name val="思源黑体 CN Bold"/>
      <charset val="134"/>
      <color theme="0" tint="-0.499984740745262"/>
      <sz val="24"/>
    </font>
    <font>
      <name val="思源黑体 CN Bold"/>
      <charset val="134"/>
      <b val="1"/>
      <color theme="0"/>
      <sz val="13"/>
    </font>
    <font>
      <name val="思源黑体 CN Bold"/>
      <charset val="134"/>
      <sz val="14"/>
    </font>
    <font>
      <name val="思源黑体 CN Bold"/>
      <charset val="134"/>
      <color theme="0"/>
      <sz val="12.5"/>
    </font>
    <font>
      <name val="思源黑体 CN Bold"/>
      <charset val="134"/>
      <sz val="13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</fonts>
  <fills count="37">
    <fill>
      <patternFill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5CB074"/>
        <bgColor indexed="64"/>
      </patternFill>
    </fill>
    <fill>
      <patternFill patternType="solid">
        <fgColor rgb="FFED8B43"/>
        <bgColor indexed="64"/>
      </patternFill>
    </fill>
    <fill>
      <patternFill patternType="solid">
        <fgColor rgb="FFE85A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Alignment="1">
      <alignment vertical="center"/>
    </xf>
    <xf numFmtId="42" fontId="0" fillId="0" borderId="0" applyAlignment="1">
      <alignment vertical="center"/>
    </xf>
    <xf numFmtId="0" fontId="11" fillId="6" borderId="0" applyAlignment="1">
      <alignment vertical="center"/>
    </xf>
    <xf numFmtId="0" fontId="12" fillId="7" borderId="8" applyAlignment="1">
      <alignment vertical="center"/>
    </xf>
    <xf numFmtId="44" fontId="0" fillId="0" borderId="0" applyAlignment="1">
      <alignment vertical="center"/>
    </xf>
    <xf numFmtId="41" fontId="0" fillId="0" borderId="0" applyAlignment="1">
      <alignment vertical="center"/>
    </xf>
    <xf numFmtId="0" fontId="11" fillId="8" borderId="0" applyAlignment="1">
      <alignment vertical="center"/>
    </xf>
    <xf numFmtId="0" fontId="13" fillId="9" borderId="0" applyAlignment="1">
      <alignment vertical="center"/>
    </xf>
    <xf numFmtId="43" fontId="0" fillId="0" borderId="0" applyAlignment="1">
      <alignment vertical="center"/>
    </xf>
    <xf numFmtId="0" fontId="14" fillId="10" borderId="0" applyAlignment="1">
      <alignment vertical="center"/>
    </xf>
    <xf numFmtId="0" fontId="15" fillId="0" borderId="0" applyAlignment="1">
      <alignment vertical="center"/>
    </xf>
    <xf numFmtId="9" fontId="0" fillId="0" borderId="0" applyAlignment="1">
      <alignment vertical="center"/>
    </xf>
    <xf numFmtId="0" fontId="16" fillId="0" borderId="0" applyAlignment="1">
      <alignment vertical="center"/>
    </xf>
    <xf numFmtId="0" fontId="0" fillId="11" borderId="9" applyAlignment="1">
      <alignment vertical="center"/>
    </xf>
    <xf numFmtId="0" fontId="14" fillId="12" borderId="0" applyAlignment="1">
      <alignment vertical="center"/>
    </xf>
    <xf numFmtId="0" fontId="17" fillId="0" borderId="0" applyAlignment="1">
      <alignment vertical="center"/>
    </xf>
    <xf numFmtId="0" fontId="18" fillId="0" borderId="0" applyAlignment="1">
      <alignment vertical="center"/>
    </xf>
    <xf numFmtId="0" fontId="19" fillId="0" borderId="0" applyAlignment="1">
      <alignment vertical="center"/>
    </xf>
    <xf numFmtId="0" fontId="20" fillId="0" borderId="0" applyAlignment="1">
      <alignment vertical="center"/>
    </xf>
    <xf numFmtId="0" fontId="21" fillId="0" borderId="10" applyAlignment="1">
      <alignment vertical="center"/>
    </xf>
    <xf numFmtId="0" fontId="22" fillId="0" borderId="10" applyAlignment="1">
      <alignment vertical="center"/>
    </xf>
    <xf numFmtId="0" fontId="14" fillId="13" borderId="0" applyAlignment="1">
      <alignment vertical="center"/>
    </xf>
    <xf numFmtId="0" fontId="17" fillId="0" borderId="11" applyAlignment="1">
      <alignment vertical="center"/>
    </xf>
    <xf numFmtId="0" fontId="14" fillId="14" borderId="0" applyAlignment="1">
      <alignment vertical="center"/>
    </xf>
    <xf numFmtId="0" fontId="23" fillId="15" borderId="12" applyAlignment="1">
      <alignment vertical="center"/>
    </xf>
    <xf numFmtId="0" fontId="24" fillId="15" borderId="8" applyAlignment="1">
      <alignment vertical="center"/>
    </xf>
    <xf numFmtId="0" fontId="25" fillId="16" borderId="13" applyAlignment="1">
      <alignment vertical="center"/>
    </xf>
    <xf numFmtId="0" fontId="11" fillId="17" borderId="0" applyAlignment="1">
      <alignment vertical="center"/>
    </xf>
    <xf numFmtId="0" fontId="14" fillId="18" borderId="0" applyAlignment="1">
      <alignment vertical="center"/>
    </xf>
    <xf numFmtId="0" fontId="26" fillId="0" borderId="14" applyAlignment="1">
      <alignment vertical="center"/>
    </xf>
    <xf numFmtId="0" fontId="27" fillId="0" borderId="15" applyAlignment="1">
      <alignment vertical="center"/>
    </xf>
    <xf numFmtId="0" fontId="28" fillId="19" borderId="0" applyAlignment="1">
      <alignment vertical="center"/>
    </xf>
    <xf numFmtId="0" fontId="29" fillId="20" borderId="0" applyAlignment="1">
      <alignment vertical="center"/>
    </xf>
    <xf numFmtId="0" fontId="11" fillId="21" borderId="0" applyAlignment="1">
      <alignment vertical="center"/>
    </xf>
    <xf numFmtId="0" fontId="14" fillId="22" borderId="0" applyAlignment="1">
      <alignment vertical="center"/>
    </xf>
    <xf numFmtId="0" fontId="11" fillId="23" borderId="0" applyAlignment="1">
      <alignment vertical="center"/>
    </xf>
    <xf numFmtId="0" fontId="11" fillId="24" borderId="0" applyAlignment="1">
      <alignment vertical="center"/>
    </xf>
    <xf numFmtId="0" fontId="11" fillId="25" borderId="0" applyAlignment="1">
      <alignment vertical="center"/>
    </xf>
    <xf numFmtId="0" fontId="11" fillId="26" borderId="0" applyAlignment="1">
      <alignment vertical="center"/>
    </xf>
    <xf numFmtId="0" fontId="14" fillId="27" borderId="0" applyAlignment="1">
      <alignment vertical="center"/>
    </xf>
    <xf numFmtId="0" fontId="14" fillId="28" borderId="0" applyAlignment="1">
      <alignment vertical="center"/>
    </xf>
    <xf numFmtId="0" fontId="11" fillId="29" borderId="0" applyAlignment="1">
      <alignment vertical="center"/>
    </xf>
    <xf numFmtId="0" fontId="11" fillId="30" borderId="0" applyAlignment="1">
      <alignment vertical="center"/>
    </xf>
    <xf numFmtId="0" fontId="14" fillId="31" borderId="0" applyAlignment="1">
      <alignment vertical="center"/>
    </xf>
    <xf numFmtId="0" fontId="11" fillId="32" borderId="0" applyAlignment="1">
      <alignment vertical="center"/>
    </xf>
    <xf numFmtId="0" fontId="14" fillId="33" borderId="0" applyAlignment="1">
      <alignment vertical="center"/>
    </xf>
    <xf numFmtId="0" fontId="14" fillId="34" borderId="0" applyAlignment="1">
      <alignment vertical="center"/>
    </xf>
    <xf numFmtId="0" fontId="11" fillId="35" borderId="0" applyAlignment="1">
      <alignment vertical="center"/>
    </xf>
    <xf numFmtId="0" fontId="14" fillId="36" borderId="0" applyAlignment="1">
      <alignment vertical="center"/>
    </xf>
  </cellStyleXfs>
  <cellXfs count="58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4" fontId="4" fillId="0" borderId="0" applyAlignment="1" pivotButton="0" quotePrefix="0" xfId="0">
      <alignment horizontal="center" vertical="center"/>
    </xf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165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 vertical="center"/>
    </xf>
    <xf numFmtId="164" fontId="7" fillId="3" borderId="1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3" fillId="0" borderId="2" applyAlignment="1" pivotButton="0" quotePrefix="0" xfId="0">
      <alignment horizontal="center" vertical="center"/>
    </xf>
    <xf numFmtId="0" fontId="3" fillId="0" borderId="3" applyAlignment="1" pivotButton="0" quotePrefix="0" xfId="0">
      <alignment horizontal="center" vertical="center"/>
    </xf>
    <xf numFmtId="164" fontId="3" fillId="0" borderId="3" applyAlignment="1" pivotButton="0" quotePrefix="0" xfId="0">
      <alignment horizontal="center" vertical="center"/>
    </xf>
    <xf numFmtId="0" fontId="3" fillId="0" borderId="4" applyAlignment="1" pivotButton="0" quotePrefix="0" xfId="0">
      <alignment horizontal="center" vertical="center"/>
    </xf>
    <xf numFmtId="0" fontId="3" fillId="0" borderId="5" applyAlignment="1" pivotButton="0" quotePrefix="0" xfId="0">
      <alignment horizontal="center" vertical="center"/>
    </xf>
    <xf numFmtId="164" fontId="4" fillId="2" borderId="0" applyAlignment="1" pivotButton="0" quotePrefix="0" xfId="0">
      <alignment horizontal="center" vertical="center"/>
    </xf>
    <xf numFmtId="0" fontId="8" fillId="0" borderId="0" applyAlignment="1" pivotButton="0" quotePrefix="0" xfId="0">
      <alignment vertical="center"/>
    </xf>
    <xf numFmtId="0" fontId="9" fillId="4" borderId="0" applyAlignment="1" pivotButton="0" quotePrefix="0" xfId="0">
      <alignment horizontal="right" vertical="center"/>
    </xf>
    <xf numFmtId="0" fontId="9" fillId="4" borderId="0" applyAlignment="1" pivotButton="0" quotePrefix="0" xfId="0">
      <alignment horizontal="center" vertical="center"/>
    </xf>
    <xf numFmtId="164" fontId="1" fillId="2" borderId="0" applyAlignment="1" pivotButton="0" quotePrefix="0" xfId="0">
      <alignment horizontal="center" vertical="center"/>
    </xf>
    <xf numFmtId="0" fontId="9" fillId="5" borderId="0" applyAlignment="1" pivotButton="0" quotePrefix="0" xfId="0">
      <alignment horizontal="right" vertical="center"/>
    </xf>
    <xf numFmtId="0" fontId="9" fillId="5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right" vertical="center"/>
    </xf>
    <xf numFmtId="0" fontId="9" fillId="3" borderId="0" applyAlignment="1" pivotButton="0" quotePrefix="0" xfId="0">
      <alignment horizontal="center" vertical="center"/>
    </xf>
    <xf numFmtId="14" fontId="3" fillId="0" borderId="3" applyAlignment="1" pivotButton="0" quotePrefix="0" xfId="0">
      <alignment horizontal="center" vertical="center"/>
    </xf>
    <xf numFmtId="0" fontId="3" fillId="0" borderId="6" applyAlignment="1" pivotButton="0" quotePrefix="0" xfId="0">
      <alignment horizontal="center" vertical="center"/>
    </xf>
    <xf numFmtId="14" fontId="3" fillId="0" borderId="5" applyAlignment="1" pivotButton="0" quotePrefix="0" xfId="0">
      <alignment horizontal="center" vertical="center"/>
    </xf>
    <xf numFmtId="0" fontId="3" fillId="0" borderId="7" applyAlignment="1" pivotButton="0" quotePrefix="0" xfId="0">
      <alignment horizontal="center" vertical="center"/>
    </xf>
    <xf numFmtId="164" fontId="3" fillId="0" borderId="7" applyAlignment="1" pivotButton="0" quotePrefix="0" xfId="0">
      <alignment horizontal="center" vertical="center"/>
    </xf>
    <xf numFmtId="164" fontId="3" fillId="0" borderId="0" applyAlignment="1" pivotButton="0" quotePrefix="0" xfId="0">
      <alignment horizontal="center" vertical="center"/>
    </xf>
    <xf numFmtId="164" fontId="3" fillId="2" borderId="0" applyAlignment="1" pivotButton="0" quotePrefix="0" xfId="0">
      <alignment horizontal="center" vertical="center"/>
    </xf>
    <xf numFmtId="14" fontId="3" fillId="0" borderId="0" applyAlignment="1" pivotButton="0" quotePrefix="0" xfId="0">
      <alignment horizontal="center" vertical="center"/>
    </xf>
    <xf numFmtId="164" fontId="10" fillId="0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center" vertical="center"/>
    </xf>
    <xf numFmtId="0" fontId="10" fillId="0" borderId="0" applyAlignment="1" pivotButton="0" quotePrefix="0" xfId="0">
      <alignment vertical="center"/>
    </xf>
    <xf numFmtId="165" fontId="10" fillId="0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left" vertical="center"/>
    </xf>
    <xf numFmtId="165" fontId="3" fillId="0" borderId="3" applyAlignment="1" pivotButton="0" quotePrefix="0" xfId="0">
      <alignment horizontal="center" vertical="center"/>
    </xf>
    <xf numFmtId="164" fontId="4" fillId="0" borderId="0" applyAlignment="1" pivotButton="0" quotePrefix="0" xfId="0">
      <alignment horizontal="center" vertical="center"/>
    </xf>
    <xf numFmtId="0" fontId="0" fillId="0" borderId="0" pivotButton="0" quotePrefix="0" xfId="0"/>
    <xf numFmtId="164" fontId="4" fillId="2" borderId="0" applyAlignment="1" pivotButton="0" quotePrefix="0" xfId="0">
      <alignment horizontal="center" vertical="center"/>
    </xf>
    <xf numFmtId="164" fontId="10" fillId="0" borderId="0" applyAlignment="1" pivotButton="0" quotePrefix="0" xfId="0">
      <alignment horizontal="center" vertical="center"/>
    </xf>
    <xf numFmtId="164" fontId="1" fillId="2" borderId="0" applyAlignment="1" pivotButton="0" quotePrefix="0" xfId="0">
      <alignment horizontal="center" vertical="center"/>
    </xf>
    <xf numFmtId="165" fontId="10" fillId="0" borderId="0" applyAlignment="1" pivotButton="0" quotePrefix="0" xfId="0">
      <alignment horizontal="center" vertical="center"/>
    </xf>
    <xf numFmtId="165" fontId="1" fillId="0" borderId="0" applyAlignment="1" pivotButton="0" quotePrefix="0" xfId="0">
      <alignment horizontal="center" vertical="center"/>
    </xf>
    <xf numFmtId="164" fontId="7" fillId="3" borderId="1" applyAlignment="1" pivotButton="0" quotePrefix="0" xfId="0">
      <alignment horizontal="center" vertical="center"/>
    </xf>
    <xf numFmtId="164" fontId="3" fillId="0" borderId="3" applyAlignment="1" pivotButton="0" quotePrefix="0" xfId="0">
      <alignment horizontal="center" vertical="center"/>
    </xf>
    <xf numFmtId="165" fontId="3" fillId="0" borderId="3" applyAlignment="1" pivotButton="0" quotePrefix="0" xfId="0">
      <alignment horizontal="center" vertical="center"/>
    </xf>
    <xf numFmtId="164" fontId="3" fillId="0" borderId="7" applyAlignment="1" pivotButton="0" quotePrefix="0" xfId="0">
      <alignment horizontal="center" vertical="center"/>
    </xf>
    <xf numFmtId="164" fontId="3" fillId="0" borderId="0" applyAlignment="1" pivotButton="0" quotePrefix="0" xfId="0">
      <alignment horizontal="center" vertical="center"/>
    </xf>
    <xf numFmtId="164" fontId="3" fillId="2" borderId="0" applyAlignment="1" pivotButton="0" quotePrefix="0" xfId="0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 defTabSz="914400">
              <a:defRPr lang="zh-CN"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Bold" panose="020B0800000000000000" charset="-122"/>
                <a:ea typeface="思源黑体 CN Bold" panose="020B0800000000000000" charset="-122"/>
                <a:cs typeface="思源黑体 CN Bold" panose="020B0800000000000000" charset="-122"/>
                <a:sym typeface="思源黑体 CN Bold" panose="020B0800000000000000" charset="-122"/>
              </a:defRPr>
            </a:pPr>
            <a:r>
              <a:rPr lang="zh-CN" altLang="en-US">
                <a:latin typeface="思源黑体 CN Bold" panose="020B0800000000000000" charset="-122"/>
                <a:ea typeface="思源黑体 CN Bold" panose="020B0800000000000000" charset="-122"/>
                <a:cs typeface="思源黑体 CN Bold" panose="020B0800000000000000" charset="-122"/>
                <a:sym typeface="思源黑体 CN Bold" panose="020B0800000000000000" charset="-122"/>
              </a:rPr>
              <a:t>全年合同付款情况图表</a:t>
            </a:r>
            <a:endParaRPr lang="zh-CN" altLang="en-US">
              <a:latin typeface="思源黑体 CN Bold" panose="020B0800000000000000" charset="-122"/>
              <a:ea typeface="思源黑体 CN Bold" panose="020B0800000000000000" charset="-122"/>
              <a:cs typeface="思源黑体 CN Bold" panose="020B0800000000000000" charset="-122"/>
              <a:sym typeface="思源黑体 CN Bold" panose="020B0800000000000000" charset="-122"/>
            </a:endParaRPr>
          </a:p>
        </rich>
      </tx>
      <layout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152252823962432"/>
          <y val="0.253381566530355"/>
          <w val="0.8198248508694"/>
          <h val="0.539446366782007"/>
        </manualLayout>
      </layout>
      <lineChart>
        <grouping val="standard"/>
        <varyColors val="0"/>
        <ser>
          <idx val="0"/>
          <order val="0"/>
          <tx>
            <strRef>
              <f>合同表!$S$11</f>
              <strCache>
                <ptCount val="1"/>
                <pt idx="0">
                  <v>合同金额</v>
                </pt>
              </strCache>
            </strRef>
          </tx>
          <spPr>
            <a:ln xmlns:a="http://schemas.openxmlformats.org/drawingml/2006/main" w="28575" cap="rnd">
              <a:solidFill>
                <a:srgbClr val="5CB074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delete val="1"/>
          </dLbls>
          <cat>
            <strRef>
              <f>合同表!$R$12:$R$23</f>
              <strCache>
                <ptCount val="12"/>
                <pt idx="0">
                  <v>1月</v>
                </pt>
                <pt idx="1">
                  <v>2月</v>
                </pt>
                <pt idx="2">
                  <v>3月</v>
                </pt>
                <pt idx="3">
                  <v>4月</v>
                </pt>
                <pt idx="4">
                  <v>5月</v>
                </pt>
                <pt idx="5">
                  <v>6月</v>
                </pt>
                <pt idx="6">
                  <v>7月</v>
                </pt>
                <pt idx="7">
                  <v>8月</v>
                </pt>
                <pt idx="8">
                  <v>9月</v>
                </pt>
                <pt idx="9">
                  <v>10月</v>
                </pt>
                <pt idx="10">
                  <v>11月</v>
                </pt>
                <pt idx="11">
                  <v>12月</v>
                </pt>
              </strCache>
            </strRef>
          </cat>
          <val>
            <numRef>
              <f>合同表!$S$12:$S$23</f>
              <numCache>
                <formatCode>"￥"#,##0.00;"￥"\-#,##0.00</formatCode>
                <ptCount val="12"/>
                <pt idx="0">
                  <v>1059</v>
                </pt>
                <pt idx="1">
                  <v>1338</v>
                </pt>
                <pt idx="2">
                  <v>586</v>
                </pt>
                <pt idx="3">
                  <v>750</v>
                </pt>
                <pt idx="4">
                  <v>518</v>
                </pt>
                <pt idx="5">
                  <v>1500</v>
                </pt>
                <pt idx="6">
                  <v>503</v>
                </pt>
                <pt idx="7">
                  <v>779</v>
                </pt>
                <pt idx="8">
                  <v>721</v>
                </pt>
                <pt idx="9">
                  <v>630</v>
                </pt>
                <pt idx="10">
                  <v>541</v>
                </pt>
                <pt idx="11">
                  <v>495</v>
                </pt>
              </numCache>
            </numRef>
          </val>
          <smooth val="1"/>
        </ser>
        <ser>
          <idx val="1"/>
          <order val="1"/>
          <tx>
            <strRef>
              <f>合同表!$T$11</f>
              <strCache>
                <ptCount val="1"/>
                <pt idx="0">
                  <v>已付款金额</v>
                </pt>
              </strCache>
            </strRef>
          </tx>
          <spPr>
            <a:ln xmlns:a="http://schemas.openxmlformats.org/drawingml/2006/main" w="28575" cap="rnd">
              <a:solidFill>
                <a:srgbClr val="E85A50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delete val="1"/>
          </dLbls>
          <cat>
            <strRef>
              <f>合同表!$R$12:$R$23</f>
              <strCache>
                <ptCount val="12"/>
                <pt idx="0">
                  <v>1月</v>
                </pt>
                <pt idx="1">
                  <v>2月</v>
                </pt>
                <pt idx="2">
                  <v>3月</v>
                </pt>
                <pt idx="3">
                  <v>4月</v>
                </pt>
                <pt idx="4">
                  <v>5月</v>
                </pt>
                <pt idx="5">
                  <v>6月</v>
                </pt>
                <pt idx="6">
                  <v>7月</v>
                </pt>
                <pt idx="7">
                  <v>8月</v>
                </pt>
                <pt idx="8">
                  <v>9月</v>
                </pt>
                <pt idx="9">
                  <v>10月</v>
                </pt>
                <pt idx="10">
                  <v>11月</v>
                </pt>
                <pt idx="11">
                  <v>12月</v>
                </pt>
              </strCache>
            </strRef>
          </cat>
          <val>
            <numRef>
              <f>合同表!$T$12:$T$23</f>
              <numCache>
                <formatCode>"￥"#,##0.00;"￥"\-#,##0.00</formatCode>
                <ptCount val="12"/>
                <pt idx="0">
                  <v>723</v>
                </pt>
                <pt idx="1">
                  <v>960</v>
                </pt>
                <pt idx="2">
                  <v>366</v>
                </pt>
                <pt idx="3">
                  <v>267</v>
                </pt>
                <pt idx="4">
                  <v>216</v>
                </pt>
                <pt idx="5">
                  <v>532</v>
                </pt>
                <pt idx="6">
                  <v>547</v>
                </pt>
                <pt idx="7">
                  <v>427</v>
                </pt>
                <pt idx="8">
                  <v>358</v>
                </pt>
                <pt idx="9">
                  <v>576</v>
                </pt>
                <pt idx="10">
                  <v>542</v>
                </pt>
                <pt idx="11">
                  <v>282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marker val="0"/>
        <smooth val="1"/>
        <axId val="834855315"/>
        <axId val="285042210"/>
      </lineChart>
      <catAx>
        <axId val="834855315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Bold" panose="020B0800000000000000" charset="-122"/>
                <a:ea typeface="思源黑体 CN Bold" panose="020B0800000000000000" charset="-122"/>
                <a:cs typeface="思源黑体 CN Bold" panose="020B0800000000000000" charset="-122"/>
                <a:sym typeface="思源黑体 CN Bold" panose="020B0800000000000000" charset="-122"/>
              </a:defRPr>
            </a:pPr>
            <a:r>
              <a:t/>
            </a:r>
          </a:p>
        </txPr>
        <crossAx val="285042210"/>
        <crosses val="autoZero"/>
        <auto val="1"/>
        <lblAlgn val="ctr"/>
        <lblOffset val="100"/>
        <noMultiLvlLbl val="0"/>
      </catAx>
      <valAx>
        <axId val="285042210"/>
        <scaling>
          <orientation val="minMax"/>
        </scaling>
        <delete val="0"/>
        <axPos val="l"/>
        <numFmt formatCode="&quot;￥&quot;#,##0.00;&quot;￥&quot;\-#,##0.00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Bold" panose="020B0800000000000000" charset="-122"/>
                <a:ea typeface="思源黑体 CN Bold" panose="020B0800000000000000" charset="-122"/>
                <a:cs typeface="思源黑体 CN Bold" panose="020B0800000000000000" charset="-122"/>
                <a:sym typeface="思源黑体 CN Bold" panose="020B0800000000000000" charset="-122"/>
              </a:defRPr>
            </a:pPr>
            <a:r>
              <a:t/>
            </a:r>
          </a:p>
        </txPr>
        <crossAx val="834855315"/>
        <crosses val="autoZero"/>
        <crossBetween val="between"/>
      </valAx>
    </plotArea>
    <legend>
      <legendPos val="b"/>
      <legendEntry>
        <idx val="0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Bold" panose="020B0800000000000000" charset="-122"/>
                <a:ea typeface="思源黑体 CN Bold" panose="020B0800000000000000" charset="-122"/>
                <a:cs typeface="思源黑体 CN Bold" panose="020B0800000000000000" charset="-122"/>
                <a:sym typeface="思源黑体 CN Bold" panose="020B0800000000000000" charset="-122"/>
              </a:defRPr>
            </a:pPr>
            <a:r>
              <a:t/>
            </a:r>
          </a:p>
        </txPr>
      </legendEntry>
      <legendEntry>
        <idx val="1"/>
        <delete val="0"/>
        <txPr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Bold" panose="020B0800000000000000" charset="-122"/>
                <a:ea typeface="思源黑体 CN Bold" panose="020B0800000000000000" charset="-122"/>
                <a:cs typeface="思源黑体 CN Bold" panose="020B0800000000000000" charset="-122"/>
                <a:sym typeface="思源黑体 CN Bold" panose="020B0800000000000000" charset="-122"/>
              </a:defRPr>
            </a:pPr>
            <a:r>
              <a:t/>
            </a:r>
          </a:p>
        </txPr>
      </legendEntry>
      <layout>
        <manualLayout>
          <xMode val="edge"/>
          <yMode val="edge"/>
          <wMode val="factor"/>
          <hMode val="factor"/>
          <x val="0.773989409789487"/>
          <y val="0.0344168260038241"/>
          <w val="0.203022084463386"/>
          <h val="0.310388782664117"/>
        </manualLayout>
      </layout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0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lang="zh-CN"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思源黑体 CN Bold" panose="020B0800000000000000" charset="-122"/>
              <a:ea typeface="思源黑体 CN Bold" panose="020B0800000000000000" charset="-122"/>
              <a:cs typeface="思源黑体 CN Bold" panose="020B0800000000000000" charset="-122"/>
              <a:sym typeface="思源黑体 CN Bold" panose="020B0800000000000000" charset="-122"/>
            </a:defRPr>
          </a:pPr>
          <a:r>
            <a:t/>
          </a:r>
        </a:p>
      </txPr>
    </legend>
    <plotVisOnly val="1"/>
    <dispBlanksAs val="gap"/>
  </chart>
  <spPr>
    <a:noFill xmlns:a="http://schemas.openxmlformats.org/drawingml/2006/main"/>
    <a:ln xmlns:a="http://schemas.openxmlformats.org/drawingml/2006/main" w="9525" cap="flat" cmpd="sng" algn="ctr">
      <a:noFill/>
      <a:prstDash val="solid"/>
      <a:round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 rot="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 defTabSz="914400">
              <a:defRPr lang="zh-CN"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Bold" panose="020B0800000000000000" charset="-122"/>
                <a:ea typeface="思源黑体 CN Bold" panose="020B0800000000000000" charset="-122"/>
                <a:cs typeface="思源黑体 CN Bold" panose="020B0800000000000000" charset="-122"/>
                <a:sym typeface="思源黑体 CN Bold" panose="020B0800000000000000" charset="-122"/>
              </a:defRPr>
            </a:pPr>
            <a:r>
              <a:rPr lang="zh-CN" altLang="en-US">
                <a:latin typeface="思源黑体 CN Bold" panose="020B0800000000000000" charset="-122"/>
                <a:ea typeface="思源黑体 CN Bold" panose="020B0800000000000000" charset="-122"/>
                <a:cs typeface="思源黑体 CN Bold" panose="020B0800000000000000" charset="-122"/>
                <a:sym typeface="思源黑体 CN Bold" panose="020B0800000000000000" charset="-122"/>
              </a:rPr>
              <a:t>合同和已付款金额图表</a:t>
            </a:r>
            <a:endParaRPr lang="zh-CN" altLang="en-US">
              <a:latin typeface="思源黑体 CN Bold" panose="020B0800000000000000" charset="-122"/>
              <a:ea typeface="思源黑体 CN Bold" panose="020B0800000000000000" charset="-122"/>
              <a:cs typeface="思源黑体 CN Bold" panose="020B0800000000000000" charset="-122"/>
              <a:sym typeface="思源黑体 CN Bold" panose="020B0800000000000000" charset="-122"/>
            </a:endParaRPr>
          </a:p>
        </rich>
      </tx>
      <layout>
        <manualLayout>
          <xMode val="edge"/>
          <yMode val="edge"/>
          <wMode val="factor"/>
          <hMode val="factor"/>
          <x val="0.280247764675611"/>
          <y val="0.0189274447949527"/>
        </manualLayout>
      </layout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24532130777903"/>
          <y val="0.35873320537428"/>
          <w val="0.713340849304773"/>
          <h val="0.446410748560461"/>
        </manualLayout>
      </layout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chemeClr val="accent1"/>
            </a:solidFill>
            <a:ln xmlns:a="http://schemas.openxmlformats.org/drawingml/2006/main">
              <a:noFill/>
              <a:prstDash val="solid"/>
            </a:ln>
          </spPr>
          <invertIfNegative val="0"/>
          <dPt>
            <idx val="0"/>
            <invertIfNegative val="0"/>
            <bubble3D val="0"/>
            <spPr>
              <a:solidFill xmlns:a="http://schemas.openxmlformats.org/drawingml/2006/main">
                <a:srgbClr val="5CB074"/>
              </a:solidFill>
              <a:ln xmlns:a="http://schemas.openxmlformats.org/drawingml/2006/main">
                <a:noFill/>
                <a:prstDash val="solid"/>
              </a:ln>
            </spPr>
          </dPt>
          <dPt>
            <idx val="1"/>
            <invertIfNegative val="0"/>
            <bubble3D val="0"/>
            <spPr>
              <a:solidFill xmlns:a="http://schemas.openxmlformats.org/drawingml/2006/main">
                <a:srgbClr val="E85A50"/>
              </a:solidFill>
              <a:ln xmlns:a="http://schemas.openxmlformats.org/drawingml/2006/main">
                <a:noFill/>
                <a:prstDash val="solid"/>
              </a:ln>
            </spPr>
          </dPt>
          <dLbls>
            <dLbl>
              <idx val="0"/>
              <dLblPos val="outEnd"/>
              <showLegendKey val="0"/>
              <showVal val="1"/>
              <showCatName val="0"/>
              <showSerName val="0"/>
              <showPercent val="0"/>
              <showBubbleSize val="0"/>
            </dLbl>
            <dLbl>
              <idx val="1"/>
              <dLblPos val="outEnd"/>
              <showLegendKey val="0"/>
              <showVal val="1"/>
              <showCatName val="0"/>
              <showSerName val="0"/>
              <showPercent val="0"/>
              <showBubbleSize val="0"/>
            </dLbl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0" vertOverflow="ellipsis" vert="horz" wrap="square" lIns="38100" tIns="19050" rIns="38100" bIns="19050" anchor="ctr" anchorCtr="1"/>
              <a:lstStyle xmlns:a="http://schemas.openxmlformats.org/drawingml/2006/main"/>
              <a:p xmlns:a="http://schemas.openxmlformats.org/drawingml/2006/main">
                <a:pPr>
                  <a:defRPr lang="zh-CN" sz="900" b="0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Bold" panose="020B0800000000000000" charset="-122"/>
                    <a:ea typeface="思源黑体 CN Bold" panose="020B0800000000000000" charset="-122"/>
                    <a:cs typeface="思源黑体 CN Bold" panose="020B0800000000000000" charset="-122"/>
                    <a:sym typeface="思源黑体 CN Bold" panose="020B0800000000000000" charset="-122"/>
                  </a:defRPr>
                </a:pPr>
                <a:r>
                  <a:t/>
                </a:r>
              </a:p>
            </txPr>
            <dLblPos val="outEnd"/>
            <showLegendKey val="0"/>
            <showVal val="1"/>
            <showCatName val="0"/>
            <showSerName val="0"/>
            <showPercent val="0"/>
            <showBubbleSize val="0"/>
            <showLeaderLines val="0"/>
          </dLbls>
          <cat>
            <strRef>
              <f>(合同表!$R$5,合同表!$R$5)</f>
              <strCache>
                <ptCount val="2"/>
                <pt idx="0">
                  <v>总合同金额</v>
                </pt>
                <pt idx="1">
                  <v>总合同金额</v>
                </pt>
              </strCache>
            </strRef>
          </cat>
          <val>
            <numRef>
              <f>(合同表!$T$5,合同表!$T$5)</f>
              <numCache>
                <formatCode>"￥"#,##0.00;"￥"\-#,##0.00</formatCode>
                <ptCount val="2"/>
                <pt idx="0">
                  <v>9420</v>
                </pt>
                <pt idx="1">
                  <v>9420</v>
                </pt>
              </numCache>
            </numRef>
          </val>
        </ser>
        <dLbls>
          <showLegendKey val="0"/>
          <showVal val="1"/>
          <showCatName val="0"/>
          <showSerName val="0"/>
          <showPercent val="0"/>
          <showBubbleSize val="0"/>
        </dLbls>
        <gapWidth val="219"/>
        <overlap val="-27"/>
        <axId val="412110510"/>
        <axId val="867194543"/>
      </barChart>
      <catAx>
        <axId val="41211051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Bold" panose="020B0800000000000000" charset="-122"/>
                <a:ea typeface="思源黑体 CN Bold" panose="020B0800000000000000" charset="-122"/>
                <a:cs typeface="思源黑体 CN Bold" panose="020B0800000000000000" charset="-122"/>
                <a:sym typeface="思源黑体 CN Bold" panose="020B0800000000000000" charset="-122"/>
              </a:defRPr>
            </a:pPr>
            <a:r>
              <a:t/>
            </a:r>
          </a:p>
        </txPr>
        <crossAx val="867194543"/>
        <crosses val="autoZero"/>
        <auto val="1"/>
        <lblAlgn val="ctr"/>
        <lblOffset val="100"/>
        <noMultiLvlLbl val="0"/>
      </catAx>
      <valAx>
        <axId val="867194543"/>
        <scaling>
          <orientation val="minMax"/>
        </scaling>
        <delete val="0"/>
        <axPos val="l"/>
        <numFmt formatCode="&quot;￥&quot;#,##0.00;&quot;￥&quot;\-#,##0.00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0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lang="zh-CN"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Bold" panose="020B0800000000000000" charset="-122"/>
                <a:ea typeface="思源黑体 CN Bold" panose="020B0800000000000000" charset="-122"/>
                <a:cs typeface="思源黑体 CN Bold" panose="020B0800000000000000" charset="-122"/>
                <a:sym typeface="思源黑体 CN Bold" panose="020B0800000000000000" charset="-122"/>
              </a:defRPr>
            </a:pPr>
            <a:r>
              <a:t/>
            </a:r>
          </a:p>
        </txPr>
        <crossAx val="412110510"/>
        <crosses val="autoZero"/>
        <crossBetween val="between"/>
      </valAx>
    </plotArea>
    <plotVisOnly val="1"/>
    <dispBlanksAs val="gap"/>
  </chart>
  <spPr>
    <a:noFill xmlns:a="http://schemas.openxmlformats.org/drawingml/2006/main"/>
    <a:ln xmlns:a="http://schemas.openxmlformats.org/drawingml/2006/main" w="9525" cap="flat" cmpd="sng" algn="ctr">
      <a:noFill/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image" Target="/xl/media/image1.png" Id="rId3"/><Relationship Type="http://schemas.openxmlformats.org/officeDocument/2006/relationships/image" Target="/xl/media/image2.png" Id="rId4"/><Relationship Type="http://schemas.openxmlformats.org/officeDocument/2006/relationships/image" Target="/xl/media/image3.png" Id="rId5"/><Relationship Type="http://schemas.openxmlformats.org/officeDocument/2006/relationships/image" Target="/xl/media/image4.png" Id="rId6"/><Relationship Type="http://schemas.openxmlformats.org/officeDocument/2006/relationships/image" Target="/xl/media/image5.png" Id="rId7"/></Relationships>
</file>

<file path=xl/drawings/drawing1.xml><?xml version="1.0" encoding="utf-8"?>
<wsDr xmlns="http://schemas.openxmlformats.org/drawingml/2006/spreadsheetDrawing">
  <twoCellAnchor>
    <from>
      <col>6</col>
      <colOff>195580</colOff>
      <row>3</row>
      <rowOff>123825</rowOff>
    </from>
    <to>
      <col>11</col>
      <colOff>866140</colOff>
      <row>10</row>
      <rowOff>6985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2</col>
      <colOff>97155</colOff>
      <row>4</row>
      <rowOff>19050</rowOff>
    </from>
    <to>
      <col>6</col>
      <colOff>331470</colOff>
      <row>10</row>
      <rowOff>15240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 editAs="oneCell">
    <from>
      <col>12</col>
      <colOff>64135</colOff>
      <row>4</row>
      <rowOff>62865</rowOff>
    </from>
    <to>
      <col>12</col>
      <colOff>325120</colOff>
      <row>4</row>
      <rowOff>320040</rowOff>
    </to>
    <pic>
      <nvPicPr>
        <cNvPr id="7" name="图片 6" descr="303b333530343237313bbacfcdac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blipFill>
      <spPr>
        <a:xfrm xmlns:a="http://schemas.openxmlformats.org/drawingml/2006/main">
          <a:off x="9027160" y="1144905"/>
          <a:ext cx="260985" cy="25717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12</col>
      <colOff>81280</colOff>
      <row>8</row>
      <rowOff>40640</rowOff>
    </from>
    <to>
      <col>12</col>
      <colOff>391160</colOff>
      <row>8</row>
      <rowOff>360045</rowOff>
    </to>
    <pic>
      <nvPicPr>
        <cNvPr id="8" name="图片 7" descr="303b343533303231353bb4fac0edcdc6b9e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blipFill>
      <spPr>
        <a:xfrm xmlns:a="http://schemas.openxmlformats.org/drawingml/2006/main">
          <a:off x="9044305" y="2219960"/>
          <a:ext cx="309880" cy="31940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12</col>
      <colOff>32385</colOff>
      <row>6</row>
      <rowOff>19685</rowOff>
    </from>
    <to>
      <col>12</col>
      <colOff>330835</colOff>
      <row>6</row>
      <rowOff>328295</rowOff>
    </to>
    <pic>
      <nvPicPr>
        <cNvPr id="9" name="图片 8" descr="303b333633333635363bcdbcb1ed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blipFill>
      <spPr>
        <a:xfrm xmlns:a="http://schemas.openxmlformats.org/drawingml/2006/main">
          <a:off x="8995410" y="1650365"/>
          <a:ext cx="298450" cy="30861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3</col>
      <colOff>19050</colOff>
      <row>2</row>
      <rowOff>172085</rowOff>
    </from>
    <to>
      <col>4</col>
      <colOff>30480</colOff>
      <row>4</row>
      <rowOff>34290</rowOff>
    </to>
    <pic>
      <nvPicPr>
        <cNvPr id="10" name="图片 9" descr="303b32303036333030333bbacfcdac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blipFill>
      <spPr>
        <a:xfrm xmlns:a="http://schemas.openxmlformats.org/drawingml/2006/main">
          <a:off x="542925" y="591185"/>
          <a:ext cx="516255" cy="52514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4</col>
      <colOff>0</colOff>
      <row>31</row>
      <rowOff>0</rowOff>
    </from>
    <to>
      <col>6</col>
      <colOff>513080</colOff>
      <row>40</row>
      <rowOff>8255</rowOff>
    </to>
    <pic>
      <nvPicPr>
        <cNvPr id="2" name="图片 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blipFill>
      <spPr>
        <a:xfrm xmlns:a="http://schemas.openxmlformats.org/drawingml/2006/main">
          <a:off x="1028700" y="9620885"/>
          <a:ext cx="2580005" cy="299148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56"/>
  <sheetViews>
    <sheetView showGridLines="0" tabSelected="1" workbookViewId="0">
      <selection activeCell="E32" sqref="E32"/>
    </sheetView>
  </sheetViews>
  <sheetFormatPr baseColWidth="8" defaultColWidth="9" defaultRowHeight="23.1" customHeight="1"/>
  <cols>
    <col width="2" customWidth="1" style="9" min="1" max="1"/>
    <col width="2.625" customWidth="1" style="9" min="2" max="2"/>
    <col width="2.25" customWidth="1" style="9" min="3" max="3"/>
    <col width="6.625" customWidth="1" style="9" min="4" max="4"/>
    <col width="13.25" customWidth="1" style="9" min="5" max="5"/>
    <col width="13.875" customWidth="1" style="9" min="6" max="6"/>
    <col width="12" customWidth="1" style="9" min="7" max="7"/>
    <col width="12.75" customWidth="1" style="9" min="8" max="8"/>
    <col width="15.5" customWidth="1" style="9" min="9" max="9"/>
    <col width="12.75" customWidth="1" style="9" min="10" max="11"/>
    <col width="11.25" customWidth="1" style="9" min="12" max="12"/>
    <col width="13.5" customWidth="1" style="9" min="13" max="13"/>
    <col width="11.375" customWidth="1" style="45" min="14" max="14"/>
    <col width="2.25" customWidth="1" style="45" min="15" max="15"/>
    <col width="2.625" customWidth="1" style="45" min="16" max="16"/>
    <col width="2.25" customWidth="1" style="45" min="17" max="17"/>
    <col width="13.375" customWidth="1" style="45" min="18" max="18"/>
    <col width="13.25" customWidth="1" style="9" min="19" max="20"/>
    <col width="2.25" customWidth="1" style="9" min="21" max="21"/>
    <col width="2.625" customWidth="1" style="45" min="22" max="22"/>
    <col width="2.875" customWidth="1" style="9" min="23" max="23"/>
    <col width="10.375" customWidth="1" style="9" min="24" max="25"/>
    <col width="9" customWidth="1" style="9" min="26" max="16384"/>
  </cols>
  <sheetData>
    <row r="1" ht="15" customHeight="1" s="46"/>
    <row r="2" ht="18" customHeight="1" s="46">
      <c r="B2" s="6" t="n"/>
      <c r="C2" s="6" t="n"/>
      <c r="D2" s="6" t="n"/>
      <c r="E2" s="6" t="n"/>
      <c r="F2" s="6" t="n"/>
      <c r="G2" s="6" t="n"/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6" t="n"/>
      <c r="V2" s="6" t="n"/>
    </row>
    <row r="3" ht="38.1" customHeight="1" s="46">
      <c r="B3" s="6" t="n"/>
      <c r="D3" s="7" t="n"/>
      <c r="E3" s="8" t="inlineStr">
        <is>
          <t>公司合同管理表-到期提醒</t>
        </is>
      </c>
      <c r="P3" s="47" t="n"/>
      <c r="R3" s="48" t="n"/>
      <c r="V3" s="47" t="n"/>
    </row>
    <row r="4" ht="14.1" customHeight="1" s="46">
      <c r="B4" s="6" t="n"/>
      <c r="E4" s="9" t="n"/>
      <c r="L4" s="22" t="n"/>
      <c r="M4" s="22" t="n"/>
      <c r="N4" s="9" t="n"/>
      <c r="O4" s="9" t="n"/>
      <c r="P4" s="6" t="n"/>
      <c r="Q4" s="9" t="n"/>
      <c r="R4" s="40" t="n"/>
      <c r="S4" s="40" t="n"/>
      <c r="T4" s="40" t="n"/>
      <c r="V4" s="6" t="n"/>
    </row>
    <row r="5" ht="29.1" customFormat="1" customHeight="1" s="1">
      <c r="B5" s="10" t="n"/>
      <c r="M5" s="23" t="inlineStr">
        <is>
          <t>已经超期</t>
        </is>
      </c>
      <c r="N5" s="24">
        <f>COUNTIF($M$12:$M$13004,$M5)</f>
        <v/>
      </c>
      <c r="P5" s="49" t="n"/>
      <c r="R5" s="40" t="inlineStr">
        <is>
          <t>总合同金额</t>
        </is>
      </c>
      <c r="T5" s="50">
        <f>SUM(H12:H130004)</f>
        <v/>
      </c>
      <c r="V5" s="49" t="n"/>
    </row>
    <row r="6" ht="14.1" customFormat="1" customHeight="1" s="1">
      <c r="B6" s="10" t="n"/>
      <c r="G6" s="51" t="n"/>
      <c r="I6" s="51" t="n"/>
      <c r="M6" s="9" t="n"/>
      <c r="N6" s="9" t="n"/>
      <c r="P6" s="49" t="n"/>
      <c r="R6" s="40" t="n"/>
      <c r="S6" s="43" t="n"/>
      <c r="T6" s="43" t="n"/>
      <c r="V6" s="49" t="n"/>
    </row>
    <row r="7" ht="29.1" customFormat="1" customHeight="1" s="1">
      <c r="B7" s="10" t="n"/>
      <c r="I7" s="51" t="n"/>
      <c r="M7" s="26" t="inlineStr">
        <is>
          <t>即将到期</t>
        </is>
      </c>
      <c r="N7" s="27">
        <f>COUNTIF($M$12:$M$13004,$M7)</f>
        <v/>
      </c>
      <c r="P7" s="49" t="n"/>
      <c r="R7" s="40" t="inlineStr">
        <is>
          <t>总已付款金额</t>
        </is>
      </c>
      <c r="T7" s="50">
        <f>SUM(I12:I130004)</f>
        <v/>
      </c>
      <c r="V7" s="49" t="n"/>
    </row>
    <row r="8" ht="14.1" customFormat="1" customHeight="1" s="1">
      <c r="B8" s="10" t="n"/>
      <c r="G8" s="51" t="n"/>
      <c r="I8" s="51" t="n"/>
      <c r="M8" s="9" t="n"/>
      <c r="N8" s="9" t="n"/>
      <c r="P8" s="49" t="n"/>
      <c r="R8" s="40" t="n"/>
      <c r="S8" s="43" t="n"/>
      <c r="T8" s="43" t="n"/>
      <c r="V8" s="49" t="n"/>
    </row>
    <row r="9" ht="29.1" customFormat="1" customHeight="1" s="1">
      <c r="B9" s="10" t="n"/>
      <c r="I9" s="51" t="n"/>
      <c r="M9" s="28" t="inlineStr">
        <is>
          <t>执行中</t>
        </is>
      </c>
      <c r="N9" s="29">
        <f>COUNTIF($M$12:$M$13004,$M9)</f>
        <v/>
      </c>
      <c r="P9" s="49" t="n"/>
      <c r="R9" s="40" t="inlineStr">
        <is>
          <t>剩余未付金额</t>
        </is>
      </c>
      <c r="T9" s="50">
        <f>T5-T7</f>
        <v/>
      </c>
      <c r="V9" s="49" t="n"/>
    </row>
    <row r="10" ht="15.95" customFormat="1" customHeight="1" s="1">
      <c r="B10" s="10" t="n"/>
      <c r="P10" s="10" t="n"/>
      <c r="V10" s="10" t="n"/>
    </row>
    <row r="11" ht="27" customFormat="1" customHeight="1" s="2">
      <c r="B11" s="12" t="n"/>
      <c r="D11" s="13" t="inlineStr">
        <is>
          <t>序号</t>
        </is>
      </c>
      <c r="E11" s="13" t="inlineStr">
        <is>
          <t>合同编号</t>
        </is>
      </c>
      <c r="F11" s="13" t="inlineStr">
        <is>
          <t>合同名称</t>
        </is>
      </c>
      <c r="G11" s="13" t="inlineStr">
        <is>
          <t>合同类型</t>
        </is>
      </c>
      <c r="H11" s="52" t="inlineStr">
        <is>
          <t>合同金额</t>
        </is>
      </c>
      <c r="I11" s="52" t="inlineStr">
        <is>
          <t>已付款金额</t>
        </is>
      </c>
      <c r="J11" s="13" t="inlineStr">
        <is>
          <t>合同开始</t>
        </is>
      </c>
      <c r="K11" s="13" t="inlineStr">
        <is>
          <t>合同结束</t>
        </is>
      </c>
      <c r="L11" s="13" t="inlineStr">
        <is>
          <t>剩余天数</t>
        </is>
      </c>
      <c r="M11" s="13" t="inlineStr">
        <is>
          <t>合同状态</t>
        </is>
      </c>
      <c r="N11" s="13" t="inlineStr">
        <is>
          <t>备注</t>
        </is>
      </c>
      <c r="O11" s="9" t="n"/>
      <c r="P11" s="12" t="n"/>
      <c r="Q11" s="9" t="n"/>
      <c r="R11" s="13" t="inlineStr">
        <is>
          <t>月份</t>
        </is>
      </c>
      <c r="S11" s="52" t="inlineStr">
        <is>
          <t>合同金额</t>
        </is>
      </c>
      <c r="T11" s="52" t="inlineStr">
        <is>
          <t>已付款金额</t>
        </is>
      </c>
      <c r="V11" s="12" t="n"/>
    </row>
    <row r="12" ht="26.1" customFormat="1" customHeight="1" s="3">
      <c r="B12" s="15" t="n"/>
      <c r="D12" s="16" t="n">
        <v>1</v>
      </c>
      <c r="E12" s="17" t="inlineStr">
        <is>
          <t>SD001</t>
        </is>
      </c>
      <c r="F12" s="17" t="inlineStr">
        <is>
          <t>合同1</t>
        </is>
      </c>
      <c r="G12" s="17" t="inlineStr">
        <is>
          <t>采购合同</t>
        </is>
      </c>
      <c r="H12" s="53" t="n">
        <v>555</v>
      </c>
      <c r="I12" s="53" t="n">
        <v>447</v>
      </c>
      <c r="J12" s="30" t="n">
        <v>44562</v>
      </c>
      <c r="K12" s="30" t="n">
        <v>44727</v>
      </c>
      <c r="L12" s="17">
        <f>IF(D12="","",K12-TODAY())</f>
        <v/>
      </c>
      <c r="M12" s="17">
        <f>IF(D12="","",IF(L12&lt;0,"已经超期",IF(L12&lt;30,"即将到期","执行中")))</f>
        <v/>
      </c>
      <c r="N12" s="31" t="n"/>
      <c r="O12" s="9" t="n"/>
      <c r="P12" s="15" t="n"/>
      <c r="Q12" s="9" t="n"/>
      <c r="R12" s="17" t="inlineStr">
        <is>
          <t>1月</t>
        </is>
      </c>
      <c r="S12" s="54">
        <f>SUMPRODUCT(((MONTH($J$12:$J$23003)&amp;"月")=$R12)*$H$12:$H$23003)</f>
        <v/>
      </c>
      <c r="T12" s="54">
        <f>SUMPRODUCT(((MONTH($J$12:$J$23003)&amp;"月")=$R12)*$I$12:$I$23003)</f>
        <v/>
      </c>
      <c r="V12" s="15" t="n"/>
    </row>
    <row r="13" ht="26.1" customFormat="1" customHeight="1" s="3">
      <c r="B13" s="15" t="n"/>
      <c r="D13" s="19" t="n">
        <v>2</v>
      </c>
      <c r="E13" s="20" t="inlineStr">
        <is>
          <t>SD002</t>
        </is>
      </c>
      <c r="F13" s="20" t="inlineStr">
        <is>
          <t>合同2</t>
        </is>
      </c>
      <c r="G13" s="20" t="inlineStr">
        <is>
          <t>借款合同</t>
        </is>
      </c>
      <c r="H13" s="53" t="n">
        <v>629</v>
      </c>
      <c r="I13" s="53" t="n">
        <v>491</v>
      </c>
      <c r="J13" s="30" t="n">
        <v>44593</v>
      </c>
      <c r="K13" s="32" t="n">
        <v>44757</v>
      </c>
      <c r="L13" s="20">
        <f>IF(D13="","",K13-TODAY())</f>
        <v/>
      </c>
      <c r="M13" s="17">
        <f>IF(D13="","",IF(L13&lt;0,"已经超期",IF(L13&lt;30,"即将到期","执行中")))</f>
        <v/>
      </c>
      <c r="N13" s="33" t="n"/>
      <c r="O13" s="9" t="n"/>
      <c r="P13" s="15" t="n"/>
      <c r="Q13" s="9" t="n"/>
      <c r="R13" s="17" t="inlineStr">
        <is>
          <t>2月</t>
        </is>
      </c>
      <c r="S13" s="54">
        <f>SUMPRODUCT(((MONTH($J$12:$J$23003)&amp;"月")=$R13)*$H$12:$H$23003)</f>
        <v/>
      </c>
      <c r="T13" s="54">
        <f>SUMPRODUCT(((MONTH($J$12:$J$23003)&amp;"月")=$R13)*$I$12:$I$23003)</f>
        <v/>
      </c>
      <c r="V13" s="15" t="n"/>
    </row>
    <row r="14" ht="26.1" customFormat="1" customHeight="1" s="3">
      <c r="B14" s="15" t="n"/>
      <c r="D14" s="19" t="n">
        <v>3</v>
      </c>
      <c r="E14" s="20" t="inlineStr">
        <is>
          <t>SD003</t>
        </is>
      </c>
      <c r="F14" s="20" t="inlineStr">
        <is>
          <t>合同3</t>
        </is>
      </c>
      <c r="G14" s="20" t="inlineStr">
        <is>
          <t>销售合同</t>
        </is>
      </c>
      <c r="H14" s="53" t="n">
        <v>586</v>
      </c>
      <c r="I14" s="53" t="n">
        <v>366</v>
      </c>
      <c r="J14" s="30" t="n">
        <v>44621</v>
      </c>
      <c r="K14" s="32" t="n">
        <v>44197</v>
      </c>
      <c r="L14" s="20">
        <f>IF(D14="","",K14-TODAY())</f>
        <v/>
      </c>
      <c r="M14" s="17">
        <f>IF(D14="","",IF(L14&lt;0,"已经超期",IF(L14&lt;30,"即将到期","执行中")))</f>
        <v/>
      </c>
      <c r="N14" s="33" t="n"/>
      <c r="P14" s="15" t="n"/>
      <c r="Q14" s="9" t="n"/>
      <c r="R14" s="17" t="inlineStr">
        <is>
          <t>3月</t>
        </is>
      </c>
      <c r="S14" s="54">
        <f>SUMPRODUCT(((MONTH($J$12:$J$23003)&amp;"月")=$R14)*$H$12:$H$23003)</f>
        <v/>
      </c>
      <c r="T14" s="54">
        <f>SUMPRODUCT(((MONTH($J$12:$J$23003)&amp;"月")=$R14)*$I$12:$I$23003)</f>
        <v/>
      </c>
      <c r="V14" s="15" t="n"/>
    </row>
    <row r="15" ht="26.1" customFormat="1" customHeight="1" s="3">
      <c r="B15" s="15" t="n"/>
      <c r="D15" s="19" t="n">
        <v>4</v>
      </c>
      <c r="E15" s="20" t="inlineStr">
        <is>
          <t>SD004</t>
        </is>
      </c>
      <c r="F15" s="20" t="inlineStr">
        <is>
          <t>合同4</t>
        </is>
      </c>
      <c r="G15" s="20" t="inlineStr">
        <is>
          <t>赠与合同</t>
        </is>
      </c>
      <c r="H15" s="53" t="n">
        <v>750</v>
      </c>
      <c r="I15" s="53" t="n">
        <v>267</v>
      </c>
      <c r="J15" s="30" t="n">
        <v>44652</v>
      </c>
      <c r="K15" s="32" t="n">
        <v>44520</v>
      </c>
      <c r="L15" s="20">
        <f>IF(D15="","",K15-TODAY())</f>
        <v/>
      </c>
      <c r="M15" s="17">
        <f>IF(D15="","",IF(L15&lt;0,"已经超期",IF(L15&lt;30,"即将到期","执行中")))</f>
        <v/>
      </c>
      <c r="N15" s="33" t="n"/>
      <c r="P15" s="15" t="n"/>
      <c r="Q15" s="9" t="n"/>
      <c r="R15" s="17" t="inlineStr">
        <is>
          <t>4月</t>
        </is>
      </c>
      <c r="S15" s="54">
        <f>SUMPRODUCT(((MONTH($J$12:$J$23003)&amp;"月")=$R15)*$H$12:$H$23003)</f>
        <v/>
      </c>
      <c r="T15" s="54">
        <f>SUMPRODUCT(((MONTH($J$12:$J$23003)&amp;"月")=$R15)*$I$12:$I$23003)</f>
        <v/>
      </c>
      <c r="V15" s="15" t="n"/>
    </row>
    <row r="16" ht="26.1" customFormat="1" customHeight="1" s="3">
      <c r="B16" s="15" t="n"/>
      <c r="D16" s="19" t="n">
        <v>5</v>
      </c>
      <c r="E16" s="20" t="inlineStr">
        <is>
          <t>SD005</t>
        </is>
      </c>
      <c r="F16" s="20" t="inlineStr">
        <is>
          <t>合同5</t>
        </is>
      </c>
      <c r="G16" s="20" t="inlineStr">
        <is>
          <t>其他合同</t>
        </is>
      </c>
      <c r="H16" s="53" t="n">
        <v>518</v>
      </c>
      <c r="I16" s="53" t="n">
        <v>216</v>
      </c>
      <c r="J16" s="30" t="n">
        <v>44682</v>
      </c>
      <c r="K16" s="32" t="n">
        <v>44727</v>
      </c>
      <c r="L16" s="20">
        <f>IF(D16="","",K16-TODAY())</f>
        <v/>
      </c>
      <c r="M16" s="17">
        <f>IF(D16="","",IF(L16&lt;0,"已经超期",IF(L16&lt;30,"即将到期","执行中")))</f>
        <v/>
      </c>
      <c r="N16" s="33" t="n"/>
      <c r="P16" s="15" t="n"/>
      <c r="Q16" s="9" t="n"/>
      <c r="R16" s="17" t="inlineStr">
        <is>
          <t>5月</t>
        </is>
      </c>
      <c r="S16" s="54">
        <f>SUMPRODUCT(((MONTH($J$12:$J$23003)&amp;"月")=$R16)*$H$12:$H$23003)</f>
        <v/>
      </c>
      <c r="T16" s="54">
        <f>SUMPRODUCT(((MONTH($J$12:$J$23003)&amp;"月")=$R16)*$I$12:$I$23003)</f>
        <v/>
      </c>
      <c r="V16" s="15" t="n"/>
    </row>
    <row r="17" ht="26.1" customFormat="1" customHeight="1" s="3">
      <c r="B17" s="15" t="n"/>
      <c r="D17" s="19" t="n">
        <v>6</v>
      </c>
      <c r="E17" s="20" t="inlineStr">
        <is>
          <t>SD006</t>
        </is>
      </c>
      <c r="F17" s="20" t="inlineStr">
        <is>
          <t>合同6</t>
        </is>
      </c>
      <c r="G17" s="20" t="inlineStr">
        <is>
          <t>其他合同</t>
        </is>
      </c>
      <c r="H17" s="53" t="n">
        <v>1500</v>
      </c>
      <c r="I17" s="53" t="n">
        <v>532</v>
      </c>
      <c r="J17" s="30" t="n">
        <v>44713</v>
      </c>
      <c r="K17" s="32" t="n">
        <v>44928</v>
      </c>
      <c r="L17" s="20">
        <f>IF(D17="","",K17-TODAY())</f>
        <v/>
      </c>
      <c r="M17" s="17">
        <f>IF(D17="","",IF(L17&lt;0,"已经超期",IF(L17&lt;30,"即将到期","执行中")))</f>
        <v/>
      </c>
      <c r="N17" s="33" t="n"/>
      <c r="P17" s="15" t="n"/>
      <c r="Q17" s="9" t="n"/>
      <c r="R17" s="17" t="inlineStr">
        <is>
          <t>6月</t>
        </is>
      </c>
      <c r="S17" s="54">
        <f>SUMPRODUCT(((MONTH($J$12:$J$23003)&amp;"月")=$R17)*$H$12:$H$23003)</f>
        <v/>
      </c>
      <c r="T17" s="54">
        <f>SUMPRODUCT(((MONTH($J$12:$J$23003)&amp;"月")=$R17)*$I$12:$I$23003)</f>
        <v/>
      </c>
      <c r="V17" s="15" t="n"/>
    </row>
    <row r="18" ht="26.1" customFormat="1" customHeight="1" s="3">
      <c r="B18" s="15" t="n"/>
      <c r="D18" s="19" t="n">
        <v>7</v>
      </c>
      <c r="E18" s="20" t="inlineStr">
        <is>
          <t>SD007</t>
        </is>
      </c>
      <c r="F18" s="20" t="inlineStr">
        <is>
          <t>合同7</t>
        </is>
      </c>
      <c r="G18" s="20" t="inlineStr">
        <is>
          <t>其他合同</t>
        </is>
      </c>
      <c r="H18" s="53" t="n">
        <v>503</v>
      </c>
      <c r="I18" s="53" t="n">
        <v>547</v>
      </c>
      <c r="J18" s="30" t="n">
        <v>44743</v>
      </c>
      <c r="K18" s="32" t="n">
        <v>44727</v>
      </c>
      <c r="L18" s="20">
        <f>IF(D18="","",K18-TODAY())</f>
        <v/>
      </c>
      <c r="M18" s="17">
        <f>IF(D18="","",IF(L18&lt;0,"已经超期",IF(L18&lt;30,"即将到期","执行中")))</f>
        <v/>
      </c>
      <c r="N18" s="33" t="n"/>
      <c r="P18" s="15" t="n"/>
      <c r="Q18" s="9" t="n"/>
      <c r="R18" s="17" t="inlineStr">
        <is>
          <t>7月</t>
        </is>
      </c>
      <c r="S18" s="54">
        <f>SUMPRODUCT(((MONTH($J$12:$J$23003)&amp;"月")=$R18)*$H$12:$H$23003)</f>
        <v/>
      </c>
      <c r="T18" s="54">
        <f>SUMPRODUCT(((MONTH($J$12:$J$23003)&amp;"月")=$R18)*$I$12:$I$23003)</f>
        <v/>
      </c>
      <c r="V18" s="15" t="n"/>
    </row>
    <row r="19" ht="26.1" customFormat="1" customHeight="1" s="3">
      <c r="B19" s="15" t="n"/>
      <c r="D19" s="19" t="n">
        <v>8</v>
      </c>
      <c r="E19" s="20" t="inlineStr">
        <is>
          <t>SD008</t>
        </is>
      </c>
      <c r="F19" s="20" t="inlineStr">
        <is>
          <t>合同8</t>
        </is>
      </c>
      <c r="G19" s="20" t="inlineStr">
        <is>
          <t>其他合同</t>
        </is>
      </c>
      <c r="H19" s="53" t="n">
        <v>779</v>
      </c>
      <c r="I19" s="53" t="n">
        <v>427</v>
      </c>
      <c r="J19" s="30" t="n">
        <v>44774</v>
      </c>
      <c r="K19" s="32" t="n">
        <v>44930</v>
      </c>
      <c r="L19" s="20">
        <f>IF(D19="","",K19-TODAY())</f>
        <v/>
      </c>
      <c r="M19" s="17">
        <f>IF(D19="","",IF(L19&lt;0,"已经超期",IF(L19&lt;30,"即将到期","执行中")))</f>
        <v/>
      </c>
      <c r="N19" s="33" t="n"/>
      <c r="P19" s="15" t="n"/>
      <c r="Q19" s="9" t="n"/>
      <c r="R19" s="17" t="inlineStr">
        <is>
          <t>8月</t>
        </is>
      </c>
      <c r="S19" s="54">
        <f>SUMPRODUCT(((MONTH($J$12:$J$23003)&amp;"月")=$R19)*$H$12:$H$23003)</f>
        <v/>
      </c>
      <c r="T19" s="54">
        <f>SUMPRODUCT(((MONTH($J$12:$J$23003)&amp;"月")=$R19)*$I$12:$I$23003)</f>
        <v/>
      </c>
      <c r="V19" s="15" t="n"/>
    </row>
    <row r="20" ht="26.1" customFormat="1" customHeight="1" s="3">
      <c r="B20" s="15" t="n"/>
      <c r="D20" s="19" t="n">
        <v>9</v>
      </c>
      <c r="E20" s="20" t="inlineStr">
        <is>
          <t>SD009</t>
        </is>
      </c>
      <c r="F20" s="20" t="inlineStr">
        <is>
          <t>合同9</t>
        </is>
      </c>
      <c r="G20" s="20" t="inlineStr">
        <is>
          <t>采购合同</t>
        </is>
      </c>
      <c r="H20" s="53" t="n">
        <v>721</v>
      </c>
      <c r="I20" s="53" t="n">
        <v>358</v>
      </c>
      <c r="J20" s="30" t="n">
        <v>44805</v>
      </c>
      <c r="K20" s="32" t="n">
        <v>44757</v>
      </c>
      <c r="L20" s="20">
        <f>IF(D20="","",K20-TODAY())</f>
        <v/>
      </c>
      <c r="M20" s="17">
        <f>IF(D20="","",IF(L20&lt;0,"已经超期",IF(L20&lt;30,"即将到期","执行中")))</f>
        <v/>
      </c>
      <c r="N20" s="33" t="n"/>
      <c r="P20" s="15" t="n"/>
      <c r="Q20" s="9" t="n"/>
      <c r="R20" s="17" t="inlineStr">
        <is>
          <t>9月</t>
        </is>
      </c>
      <c r="S20" s="54">
        <f>SUMPRODUCT(((MONTH($J$12:$J$23003)&amp;"月")=$R20)*$H$12:$H$23003)</f>
        <v/>
      </c>
      <c r="T20" s="54">
        <f>SUMPRODUCT(((MONTH($J$12:$J$23003)&amp;"月")=$R20)*$I$12:$I$23003)</f>
        <v/>
      </c>
      <c r="V20" s="15" t="n"/>
    </row>
    <row r="21" ht="26.1" customFormat="1" customHeight="1" s="3">
      <c r="B21" s="15" t="n"/>
      <c r="D21" s="19" t="n">
        <v>10</v>
      </c>
      <c r="E21" s="20" t="inlineStr">
        <is>
          <t>SD010</t>
        </is>
      </c>
      <c r="F21" s="20" t="inlineStr">
        <is>
          <t>合同10</t>
        </is>
      </c>
      <c r="G21" s="20" t="inlineStr">
        <is>
          <t>借款合同</t>
        </is>
      </c>
      <c r="H21" s="53" t="n">
        <v>630</v>
      </c>
      <c r="I21" s="53" t="n">
        <v>576</v>
      </c>
      <c r="J21" s="30" t="n">
        <v>44835</v>
      </c>
      <c r="K21" s="32" t="n">
        <v>43831</v>
      </c>
      <c r="L21" s="20">
        <f>IF(D21="","",K21-TODAY())</f>
        <v/>
      </c>
      <c r="M21" s="17">
        <f>IF(D21="","",IF(L21&lt;0,"已经超期",IF(L21&lt;30,"即将到期","执行中")))</f>
        <v/>
      </c>
      <c r="N21" s="33" t="n"/>
      <c r="P21" s="15" t="n"/>
      <c r="Q21" s="9" t="n"/>
      <c r="R21" s="17" t="inlineStr">
        <is>
          <t>10月</t>
        </is>
      </c>
      <c r="S21" s="54">
        <f>SUMPRODUCT(((MONTH($J$12:$J$23003)&amp;"月")=$R21)*$H$12:$H$23003)</f>
        <v/>
      </c>
      <c r="T21" s="54">
        <f>SUMPRODUCT(((MONTH($J$12:$J$23003)&amp;"月")=$R21)*$I$12:$I$23003)</f>
        <v/>
      </c>
      <c r="V21" s="15" t="n"/>
    </row>
    <row r="22" ht="26.1" customFormat="1" customHeight="1" s="3">
      <c r="B22" s="15" t="n"/>
      <c r="D22" s="19" t="n">
        <v>11</v>
      </c>
      <c r="E22" s="20" t="inlineStr">
        <is>
          <t>SD011</t>
        </is>
      </c>
      <c r="F22" s="20" t="inlineStr">
        <is>
          <t>合同11</t>
        </is>
      </c>
      <c r="G22" s="20" t="inlineStr">
        <is>
          <t>销售合同</t>
        </is>
      </c>
      <c r="H22" s="53" t="n">
        <v>541</v>
      </c>
      <c r="I22" s="53" t="n">
        <v>542</v>
      </c>
      <c r="J22" s="30" t="n">
        <v>44866</v>
      </c>
      <c r="K22" s="32" t="n">
        <v>44197</v>
      </c>
      <c r="L22" s="20">
        <f>IF(D22="","",K22-TODAY())</f>
        <v/>
      </c>
      <c r="M22" s="17">
        <f>IF(D22="","",IF(L22&lt;0,"已经超期",IF(L22&lt;30,"即将到期","执行中")))</f>
        <v/>
      </c>
      <c r="N22" s="33" t="n"/>
      <c r="P22" s="15" t="n"/>
      <c r="Q22" s="9" t="n"/>
      <c r="R22" s="17" t="inlineStr">
        <is>
          <t>11月</t>
        </is>
      </c>
      <c r="S22" s="54">
        <f>SUMPRODUCT(((MONTH($J$12:$J$23003)&amp;"月")=$R22)*$H$12:$H$23003)</f>
        <v/>
      </c>
      <c r="T22" s="54">
        <f>SUMPRODUCT(((MONTH($J$12:$J$23003)&amp;"月")=$R22)*$I$12:$I$23003)</f>
        <v/>
      </c>
      <c r="V22" s="15" t="n"/>
    </row>
    <row r="23" ht="26.1" customFormat="1" customHeight="1" s="3">
      <c r="B23" s="15" t="n"/>
      <c r="D23" s="19" t="n">
        <v>12</v>
      </c>
      <c r="E23" s="20" t="inlineStr">
        <is>
          <t>SD012</t>
        </is>
      </c>
      <c r="F23" s="20" t="inlineStr">
        <is>
          <t>合同12</t>
        </is>
      </c>
      <c r="G23" s="20" t="inlineStr">
        <is>
          <t>赠与合同</t>
        </is>
      </c>
      <c r="H23" s="53" t="n">
        <v>495</v>
      </c>
      <c r="I23" s="53" t="n">
        <v>282</v>
      </c>
      <c r="J23" s="30" t="n">
        <v>44896</v>
      </c>
      <c r="K23" s="32" t="n">
        <v>44757</v>
      </c>
      <c r="L23" s="20">
        <f>IF(D23="","",K23-TODAY())</f>
        <v/>
      </c>
      <c r="M23" s="17">
        <f>IF(D23="","",IF(L23&lt;0,"已经超期",IF(L23&lt;30,"即将到期","执行中")))</f>
        <v/>
      </c>
      <c r="N23" s="33" t="n"/>
      <c r="P23" s="15" t="n"/>
      <c r="Q23" s="9" t="n"/>
      <c r="R23" s="17" t="inlineStr">
        <is>
          <t>12月</t>
        </is>
      </c>
      <c r="S23" s="54">
        <f>SUMPRODUCT(((MONTH($J$12:$J$23003)&amp;"月")=$R23)*$H$12:$H$23003)</f>
        <v/>
      </c>
      <c r="T23" s="54">
        <f>SUMPRODUCT(((MONTH($J$12:$J$23003)&amp;"月")=$R23)*$I$12:$I$23003)</f>
        <v/>
      </c>
      <c r="V23" s="15" t="n"/>
    </row>
    <row r="24" ht="26.1" customFormat="1" customHeight="1" s="3">
      <c r="B24" s="15" t="n"/>
      <c r="D24" s="19" t="n">
        <v>13</v>
      </c>
      <c r="E24" s="20" t="inlineStr">
        <is>
          <t>SD013</t>
        </is>
      </c>
      <c r="F24" s="20" t="inlineStr">
        <is>
          <t>合同13</t>
        </is>
      </c>
      <c r="G24" s="20" t="inlineStr">
        <is>
          <t>其他合同</t>
        </is>
      </c>
      <c r="H24" s="53" t="n">
        <v>504</v>
      </c>
      <c r="I24" s="53" t="n">
        <v>276</v>
      </c>
      <c r="J24" s="30" t="n">
        <v>44927</v>
      </c>
      <c r="K24" s="32" t="n">
        <v>44727</v>
      </c>
      <c r="L24" s="20">
        <f>IF(D24="","",K24-TODAY())</f>
        <v/>
      </c>
      <c r="M24" s="17">
        <f>IF(D24="","",IF(L24&lt;0,"已经超期",IF(L24&lt;30,"即将到期","执行中")))</f>
        <v/>
      </c>
      <c r="N24" s="33" t="n"/>
      <c r="P24" s="15" t="n"/>
      <c r="Q24" s="9" t="n"/>
      <c r="V24" s="15" t="n"/>
    </row>
    <row r="25" ht="26.1" customFormat="1" customHeight="1" s="3">
      <c r="B25" s="15" t="n"/>
      <c r="D25" s="19" t="n">
        <v>14</v>
      </c>
      <c r="E25" s="20" t="inlineStr">
        <is>
          <t>SD014</t>
        </is>
      </c>
      <c r="F25" s="20" t="inlineStr">
        <is>
          <t>合同14</t>
        </is>
      </c>
      <c r="G25" s="20" t="inlineStr">
        <is>
          <t>其他合同</t>
        </is>
      </c>
      <c r="H25" s="53" t="n">
        <v>709</v>
      </c>
      <c r="I25" s="53" t="n">
        <v>469</v>
      </c>
      <c r="J25" s="30" t="n">
        <v>44958</v>
      </c>
      <c r="K25" s="32" t="n">
        <v>44928</v>
      </c>
      <c r="L25" s="20">
        <f>IF(D25="","",K25-TODAY())</f>
        <v/>
      </c>
      <c r="M25" s="17">
        <f>IF(D25="","",IF(L25&lt;0,"已经超期",IF(L25&lt;30,"即将到期","执行中")))</f>
        <v/>
      </c>
      <c r="N25" s="33" t="n"/>
      <c r="P25" s="15" t="n"/>
      <c r="Q25" s="9" t="n"/>
      <c r="V25" s="15" t="n"/>
    </row>
    <row r="26" ht="26.1" customFormat="1" customHeight="1" s="3">
      <c r="B26" s="15" t="n"/>
      <c r="D26" s="19" t="n"/>
      <c r="E26" s="20" t="n"/>
      <c r="F26" s="20" t="n"/>
      <c r="G26" s="20" t="n"/>
      <c r="H26" s="20" t="n"/>
      <c r="I26" s="20" t="n"/>
      <c r="J26" s="32" t="n"/>
      <c r="K26" s="32" t="n"/>
      <c r="L26" s="20">
        <f>IF(D26="","",K26-TODAY())</f>
        <v/>
      </c>
      <c r="M26" s="17">
        <f>IF(D26="","",IF(L26&lt;0,"已经超期",IF(L26&lt;30,"即将到期","执行中")))</f>
        <v/>
      </c>
      <c r="N26" s="55" t="n"/>
      <c r="O26" s="56" t="n"/>
      <c r="P26" s="57" t="n"/>
      <c r="Q26" s="9" t="n"/>
      <c r="R26" s="9" t="n"/>
      <c r="V26" s="57" t="n"/>
    </row>
    <row r="27" ht="26.1" customFormat="1" customHeight="1" s="3">
      <c r="B27" s="15" t="n"/>
      <c r="D27" s="19" t="n"/>
      <c r="E27" s="20" t="n"/>
      <c r="F27" s="20" t="n"/>
      <c r="G27" s="20" t="n"/>
      <c r="H27" s="20" t="n"/>
      <c r="I27" s="20" t="n"/>
      <c r="J27" s="32" t="n"/>
      <c r="K27" s="32" t="n"/>
      <c r="L27" s="20">
        <f>IF(D27="","",K27-TODAY())</f>
        <v/>
      </c>
      <c r="M27" s="17">
        <f>IF(D27="","",IF(L27&lt;0,"已经超期",IF(L27&lt;30,"即将到期","执行中")))</f>
        <v/>
      </c>
      <c r="N27" s="55" t="n"/>
      <c r="O27" s="56" t="n"/>
      <c r="P27" s="57" t="n"/>
      <c r="Q27" s="9" t="n"/>
      <c r="R27" s="9" t="n"/>
      <c r="V27" s="57" t="n"/>
    </row>
    <row r="28" ht="26.1" customHeight="1" s="46">
      <c r="B28" s="6" t="n"/>
      <c r="D28" s="19" t="n"/>
      <c r="E28" s="20" t="n"/>
      <c r="F28" s="20" t="n"/>
      <c r="G28" s="20" t="n"/>
      <c r="H28" s="20" t="n"/>
      <c r="I28" s="20" t="n"/>
      <c r="J28" s="32" t="n"/>
      <c r="K28" s="32" t="n"/>
      <c r="L28" s="20">
        <f>IF(D28="","",K28-TODAY())</f>
        <v/>
      </c>
      <c r="M28" s="17">
        <f>IF(D28="","",IF(L28&lt;0,"已经超期",IF(L28&lt;30,"即将到期","执行中")))</f>
        <v/>
      </c>
      <c r="N28" s="55" t="n"/>
      <c r="O28" s="56" t="n"/>
      <c r="P28" s="57" t="n"/>
      <c r="Q28" s="9" t="n"/>
      <c r="R28" s="9" t="n"/>
      <c r="V28" s="57" t="n"/>
    </row>
    <row r="29" ht="26.1" customHeight="1" s="46">
      <c r="B29" s="6" t="n"/>
      <c r="D29" s="19" t="n"/>
      <c r="E29" s="20" t="n"/>
      <c r="F29" s="20" t="n"/>
      <c r="G29" s="20" t="n"/>
      <c r="H29" s="20" t="n"/>
      <c r="I29" s="20" t="n"/>
      <c r="J29" s="32" t="n"/>
      <c r="K29" s="32" t="n"/>
      <c r="L29" s="20">
        <f>IF(D29="","",K29-TODAY())</f>
        <v/>
      </c>
      <c r="M29" s="17">
        <f>IF(D29="","",IF(L29&lt;0,"已经超期",IF(L29&lt;30,"即将到期","执行中")))</f>
        <v/>
      </c>
      <c r="N29" s="55" t="n"/>
      <c r="O29" s="56" t="n"/>
      <c r="P29" s="57" t="n"/>
      <c r="Q29" s="9" t="n"/>
      <c r="R29" s="9" t="n"/>
      <c r="V29" s="57" t="n"/>
    </row>
    <row r="30" ht="26.1" customHeight="1" s="46">
      <c r="B30" s="6" t="n"/>
      <c r="D30" s="3" t="n"/>
      <c r="E30" s="3" t="n"/>
      <c r="F30" s="3" t="n"/>
      <c r="G30" s="3" t="n"/>
      <c r="H30" s="3" t="n"/>
      <c r="I30" s="3" t="n"/>
      <c r="J30" s="37" t="n"/>
      <c r="K30" s="37" t="n"/>
      <c r="L30" s="3" t="n"/>
      <c r="M30" s="3" t="n"/>
      <c r="N30" s="56" t="n"/>
      <c r="O30" s="56" t="n"/>
      <c r="P30" s="57" t="n"/>
      <c r="Q30" s="9" t="n"/>
      <c r="R30" s="9" t="n"/>
      <c r="V30" s="57" t="n"/>
    </row>
    <row r="31" ht="18" customHeight="1" s="46"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6" t="n"/>
      <c r="L31" s="6" t="n"/>
      <c r="M31" s="6" t="n"/>
      <c r="N31" s="6" t="n"/>
      <c r="O31" s="6" t="n"/>
      <c r="P31" s="6" t="n"/>
      <c r="Q31" s="9" t="n"/>
      <c r="R31" s="9" t="n"/>
      <c r="V31" s="56" t="n"/>
    </row>
    <row r="32" ht="26.1" customHeight="1" s="46">
      <c r="D32" s="3" t="n"/>
      <c r="E32" s="3" t="n"/>
      <c r="F32" s="3" t="n"/>
      <c r="G32" s="3" t="n"/>
      <c r="H32" s="3" t="n"/>
      <c r="I32" s="3" t="n"/>
      <c r="J32" s="3" t="n"/>
      <c r="K32" s="3" t="n"/>
      <c r="L32" s="3">
        <f>IF(D32="","",K32-TODAY())</f>
        <v/>
      </c>
      <c r="M32" s="3">
        <f>IF(E32="","",L32-TODAY())</f>
        <v/>
      </c>
      <c r="N32" s="56" t="n"/>
      <c r="O32" s="56" t="n"/>
      <c r="P32" s="56" t="n"/>
      <c r="Q32" s="9" t="n"/>
      <c r="R32" s="9" t="n"/>
      <c r="V32" s="56" t="n"/>
    </row>
    <row r="33" ht="26.1" customHeight="1" s="46">
      <c r="D33" s="3" t="n"/>
      <c r="E33" s="3" t="n"/>
      <c r="F33" s="3" t="n"/>
      <c r="G33" s="3" t="n"/>
      <c r="H33" s="3" t="n"/>
      <c r="I33" s="3" t="n"/>
      <c r="J33" s="3" t="n"/>
      <c r="K33" s="3" t="n"/>
      <c r="L33" s="3">
        <f>IF(D33="","",K33-TODAY())</f>
        <v/>
      </c>
      <c r="M33" s="3">
        <f>IF(E33="","",L33-TODAY())</f>
        <v/>
      </c>
      <c r="N33" s="56" t="n"/>
      <c r="O33" s="56" t="n"/>
      <c r="P33" s="56" t="n"/>
      <c r="Q33" s="9" t="n"/>
      <c r="R33" s="9" t="n"/>
      <c r="V33" s="56" t="n"/>
    </row>
    <row r="34" ht="26.1" customHeight="1" s="46">
      <c r="D34" s="3" t="n"/>
      <c r="E34" s="3" t="n"/>
      <c r="F34" s="3" t="n"/>
      <c r="G34" s="3" t="n"/>
      <c r="H34" s="3" t="n"/>
      <c r="I34" s="3" t="n"/>
      <c r="J34" s="3" t="n"/>
      <c r="K34" s="3" t="n"/>
      <c r="L34" s="3">
        <f>IF(D34="","",K34-TODAY())</f>
        <v/>
      </c>
      <c r="M34" s="3">
        <f>IF(E34="","",L34-TODAY())</f>
        <v/>
      </c>
      <c r="N34" s="56" t="n"/>
      <c r="O34" s="56" t="n"/>
      <c r="P34" s="56" t="n"/>
      <c r="Q34" s="9" t="n"/>
      <c r="R34" s="9" t="n"/>
      <c r="V34" s="56" t="n"/>
    </row>
    <row r="35" ht="26.1" customHeight="1" s="46">
      <c r="D35" s="3" t="n"/>
      <c r="E35" s="3" t="n"/>
      <c r="F35" s="3" t="n"/>
      <c r="G35" s="3" t="n"/>
      <c r="H35" s="3" t="n"/>
      <c r="I35" s="3" t="n"/>
      <c r="J35" s="3" t="n"/>
      <c r="K35" s="3" t="n"/>
      <c r="L35" s="3">
        <f>IF(D35="","",K35-TODAY())</f>
        <v/>
      </c>
      <c r="M35" s="3">
        <f>IF(E35="","",L35-TODAY())</f>
        <v/>
      </c>
      <c r="N35" s="56" t="n"/>
      <c r="O35" s="56" t="n"/>
      <c r="P35" s="56" t="n"/>
      <c r="Q35" s="9" t="n"/>
      <c r="R35" s="9" t="n"/>
      <c r="V35" s="56" t="n"/>
    </row>
    <row r="36" ht="26.1" customHeight="1" s="46">
      <c r="D36" s="3" t="n"/>
      <c r="E36" s="3" t="n"/>
      <c r="F36" s="3" t="n"/>
      <c r="G36" s="3" t="n"/>
      <c r="H36" s="3" t="n"/>
      <c r="I36" s="3" t="n"/>
      <c r="J36" s="3" t="n"/>
      <c r="K36" s="3" t="n"/>
      <c r="L36" s="3">
        <f>IF(D36="","",K36-TODAY())</f>
        <v/>
      </c>
      <c r="M36" s="3">
        <f>IF(E36="","",L36-TODAY())</f>
        <v/>
      </c>
      <c r="N36" s="56" t="n"/>
      <c r="O36" s="56" t="n"/>
      <c r="P36" s="56" t="n"/>
      <c r="Q36" s="9" t="n"/>
      <c r="R36" s="9" t="n"/>
      <c r="V36" s="56" t="n"/>
    </row>
    <row r="37" ht="26.1" customHeight="1" s="46">
      <c r="D37" s="3" t="n"/>
      <c r="E37" s="3" t="n"/>
      <c r="F37" s="3" t="n"/>
      <c r="G37" s="3" t="n"/>
      <c r="H37" s="3" t="n"/>
      <c r="I37" s="3" t="n"/>
      <c r="J37" s="3" t="n"/>
      <c r="K37" s="3" t="n"/>
      <c r="L37" s="3">
        <f>IF(D37="","",K37-TODAY())</f>
        <v/>
      </c>
      <c r="M37" s="3">
        <f>IF(E37="","",L37-TODAY())</f>
        <v/>
      </c>
      <c r="N37" s="56" t="n"/>
      <c r="O37" s="56" t="n"/>
      <c r="P37" s="56" t="n"/>
      <c r="Q37" s="9" t="n"/>
      <c r="R37" s="9" t="n"/>
      <c r="V37" s="56" t="n"/>
    </row>
    <row r="38" ht="26.1" customHeight="1" s="46">
      <c r="D38" s="3" t="n"/>
      <c r="E38" s="3" t="n"/>
      <c r="F38" s="3" t="n"/>
      <c r="G38" s="3" t="n"/>
      <c r="H38" s="3" t="n"/>
      <c r="I38" s="3" t="n"/>
      <c r="J38" s="3" t="n"/>
      <c r="K38" s="3" t="n"/>
      <c r="L38" s="3">
        <f>IF(D38="","",K38-TODAY())</f>
        <v/>
      </c>
      <c r="M38" s="3">
        <f>IF(E38="","",L38-TODAY())</f>
        <v/>
      </c>
      <c r="N38" s="56" t="n"/>
      <c r="O38" s="56" t="n"/>
      <c r="P38" s="56" t="n"/>
      <c r="Q38" s="9" t="n"/>
      <c r="R38" s="9" t="n"/>
      <c r="V38" s="56" t="n"/>
    </row>
    <row r="39" ht="26.1" customHeight="1" s="46">
      <c r="D39" s="3" t="n"/>
      <c r="E39" s="3" t="n"/>
      <c r="F39" s="3" t="n"/>
      <c r="G39" s="3" t="n"/>
      <c r="H39" s="3" t="n"/>
      <c r="I39" s="3" t="n"/>
      <c r="J39" s="3" t="n"/>
      <c r="K39" s="3" t="n"/>
      <c r="L39" s="3">
        <f>IF(D39="","",K39-TODAY())</f>
        <v/>
      </c>
      <c r="M39" s="3">
        <f>IF(E39="","",L39-TODAY())</f>
        <v/>
      </c>
      <c r="N39" s="56" t="n"/>
      <c r="O39" s="56" t="n"/>
      <c r="P39" s="56" t="n"/>
      <c r="Q39" s="9" t="n"/>
      <c r="R39" s="9" t="n"/>
      <c r="V39" s="56" t="n"/>
    </row>
    <row r="40" ht="26.1" customHeight="1" s="46">
      <c r="D40" s="3" t="n"/>
      <c r="E40" s="3" t="n"/>
      <c r="F40" s="3" t="n"/>
      <c r="G40" s="3" t="n"/>
      <c r="H40" s="3" t="n"/>
      <c r="I40" s="3" t="n"/>
      <c r="J40" s="3" t="n"/>
      <c r="K40" s="3" t="n"/>
      <c r="L40" s="3">
        <f>IF(D40="","",K40-TODAY())</f>
        <v/>
      </c>
      <c r="M40" s="3">
        <f>IF(E40="","",L40-TODAY())</f>
        <v/>
      </c>
      <c r="N40" s="56" t="n"/>
      <c r="O40" s="56" t="n"/>
      <c r="P40" s="56" t="n"/>
      <c r="Q40" s="9" t="n"/>
      <c r="R40" s="9" t="n"/>
      <c r="V40" s="56" t="n"/>
    </row>
    <row r="41" ht="26.1" customHeight="1" s="46">
      <c r="D41" s="3" t="n"/>
      <c r="E41" s="3" t="n"/>
      <c r="F41" s="3" t="n"/>
      <c r="G41" s="3" t="n"/>
      <c r="H41" s="3" t="n"/>
      <c r="I41" s="3" t="n"/>
      <c r="J41" s="3" t="n"/>
      <c r="K41" s="3" t="n"/>
      <c r="L41" s="3">
        <f>IF(D41="","",K41-TODAY())</f>
        <v/>
      </c>
      <c r="M41" s="3">
        <f>IF(E41="","",L41-TODAY())</f>
        <v/>
      </c>
      <c r="N41" s="56" t="n"/>
      <c r="O41" s="56" t="n"/>
      <c r="P41" s="56" t="n"/>
      <c r="Q41" s="9" t="n"/>
      <c r="R41" s="9" t="n"/>
      <c r="V41" s="56" t="n"/>
    </row>
    <row r="42" ht="26.1" customHeight="1" s="46">
      <c r="D42" s="3" t="n"/>
      <c r="E42" s="3" t="n"/>
      <c r="F42" s="3" t="n"/>
      <c r="G42" s="3" t="n"/>
      <c r="H42" s="3" t="n"/>
      <c r="I42" s="3" t="n"/>
      <c r="J42" s="3" t="n"/>
      <c r="K42" s="3" t="n"/>
      <c r="L42" s="3">
        <f>IF(D42="","",K42-TODAY())</f>
        <v/>
      </c>
      <c r="M42" s="3">
        <f>IF(E42="","",L42-TODAY())</f>
        <v/>
      </c>
      <c r="N42" s="56" t="n"/>
      <c r="O42" s="56" t="n"/>
      <c r="P42" s="56" t="n"/>
      <c r="Q42" s="9" t="n"/>
      <c r="R42" s="9" t="n"/>
      <c r="V42" s="56" t="n"/>
    </row>
    <row r="43" ht="26.1" customHeight="1" s="46">
      <c r="D43" s="3" t="n"/>
      <c r="E43" s="3" t="n"/>
      <c r="F43" s="3" t="n"/>
      <c r="G43" s="3" t="n"/>
      <c r="H43" s="3" t="n"/>
      <c r="I43" s="3" t="n"/>
      <c r="J43" s="3" t="n"/>
      <c r="K43" s="3" t="n"/>
      <c r="L43" s="3">
        <f>IF(D43="","",K43-TODAY())</f>
        <v/>
      </c>
      <c r="M43" s="3">
        <f>IF(E43="","",L43-TODAY())</f>
        <v/>
      </c>
      <c r="N43" s="56" t="n"/>
      <c r="O43" s="56" t="n"/>
      <c r="P43" s="56" t="n"/>
      <c r="Q43" s="9" t="n"/>
      <c r="R43" s="9" t="n"/>
      <c r="V43" s="56" t="n"/>
    </row>
    <row r="44" ht="26.1" customHeight="1" s="46">
      <c r="D44" s="3" t="n"/>
      <c r="E44" s="3" t="n"/>
      <c r="F44" s="3" t="n"/>
      <c r="G44" s="3" t="n"/>
      <c r="H44" s="3" t="n"/>
      <c r="I44" s="3" t="n"/>
      <c r="J44" s="3" t="n"/>
      <c r="K44" s="3" t="n"/>
      <c r="L44" s="3">
        <f>IF(D44="","",K44-TODAY())</f>
        <v/>
      </c>
      <c r="M44" s="3">
        <f>IF(E44="","",L44-TODAY())</f>
        <v/>
      </c>
      <c r="N44" s="56" t="n"/>
      <c r="O44" s="56" t="n"/>
      <c r="P44" s="56" t="n"/>
      <c r="Q44" s="9" t="n"/>
      <c r="R44" s="9" t="n"/>
      <c r="V44" s="56" t="n"/>
    </row>
    <row r="45" ht="26.1" customHeight="1" s="46">
      <c r="D45" s="3" t="n"/>
      <c r="E45" s="3" t="n"/>
      <c r="F45" s="3" t="n"/>
      <c r="G45" s="3" t="n"/>
      <c r="H45" s="3" t="n"/>
      <c r="I45" s="3" t="n"/>
      <c r="J45" s="3" t="n"/>
      <c r="K45" s="3" t="n"/>
      <c r="L45" s="3">
        <f>IF(D45="","",K45-TODAY())</f>
        <v/>
      </c>
      <c r="M45" s="3">
        <f>IF(E45="","",L45-TODAY())</f>
        <v/>
      </c>
      <c r="N45" s="56" t="n"/>
      <c r="O45" s="56" t="n"/>
      <c r="P45" s="56" t="n"/>
      <c r="Q45" s="9" t="n"/>
      <c r="R45" s="9" t="n"/>
      <c r="V45" s="56" t="n"/>
    </row>
    <row r="46" ht="26.1" customHeight="1" s="46">
      <c r="D46" s="3" t="n"/>
      <c r="E46" s="3" t="n"/>
      <c r="F46" s="3" t="n"/>
      <c r="G46" s="3" t="n"/>
      <c r="H46" s="3" t="n"/>
      <c r="I46" s="3" t="n"/>
      <c r="J46" s="3" t="n"/>
      <c r="K46" s="3" t="n"/>
      <c r="L46" s="3">
        <f>IF(D46="","",K46-TODAY())</f>
        <v/>
      </c>
      <c r="M46" s="3">
        <f>IF(E46="","",L46-TODAY())</f>
        <v/>
      </c>
      <c r="N46" s="56" t="n"/>
      <c r="O46" s="56" t="n"/>
      <c r="P46" s="56" t="n"/>
      <c r="Q46" s="9" t="n"/>
      <c r="R46" s="9" t="n"/>
      <c r="V46" s="56" t="n"/>
    </row>
    <row r="47" ht="26.1" customHeight="1" s="46">
      <c r="D47" s="3" t="n"/>
      <c r="E47" s="3" t="n"/>
      <c r="F47" s="3" t="n"/>
      <c r="G47" s="3" t="n"/>
      <c r="H47" s="3" t="n"/>
      <c r="I47" s="3" t="n"/>
      <c r="J47" s="3" t="n"/>
      <c r="K47" s="3" t="n"/>
      <c r="L47" s="3">
        <f>IF(D47="","",K47-TODAY())</f>
        <v/>
      </c>
      <c r="M47" s="3">
        <f>IF(E47="","",L47-TODAY())</f>
        <v/>
      </c>
      <c r="N47" s="56" t="n"/>
      <c r="O47" s="56" t="n"/>
      <c r="P47" s="56" t="n"/>
      <c r="Q47" s="9" t="n"/>
      <c r="R47" s="9" t="n"/>
      <c r="V47" s="56" t="n"/>
    </row>
    <row r="48" ht="26.1" customHeight="1" s="46">
      <c r="D48" s="3" t="n"/>
      <c r="E48" s="3" t="n"/>
      <c r="F48" s="3" t="n"/>
      <c r="G48" s="3" t="n"/>
      <c r="H48" s="3" t="n"/>
      <c r="I48" s="3" t="n"/>
      <c r="J48" s="3" t="n"/>
      <c r="K48" s="3" t="n"/>
      <c r="L48" s="3">
        <f>IF(D48="","",K48-TODAY())</f>
        <v/>
      </c>
      <c r="M48" s="3">
        <f>IF(E48="","",L48-TODAY())</f>
        <v/>
      </c>
      <c r="N48" s="56" t="n"/>
      <c r="O48" s="56" t="n"/>
      <c r="P48" s="56" t="n"/>
      <c r="Q48" s="9" t="n"/>
      <c r="R48" s="9" t="n"/>
      <c r="V48" s="56" t="n"/>
    </row>
    <row r="49" ht="26.1" customHeight="1" s="46">
      <c r="M49" s="3">
        <f>IF(E49="","",L49-TODAY())</f>
        <v/>
      </c>
      <c r="Q49" s="9" t="n"/>
      <c r="R49" s="9" t="n"/>
    </row>
    <row r="50" ht="26.1" customHeight="1" s="46">
      <c r="M50" s="3">
        <f>IF(E50="","",L50-TODAY())</f>
        <v/>
      </c>
      <c r="Q50" s="9" t="n"/>
      <c r="R50" s="9" t="n"/>
    </row>
    <row r="51" ht="26.1" customHeight="1" s="46">
      <c r="M51" s="3">
        <f>IF(E51="","",L51-TODAY())</f>
        <v/>
      </c>
      <c r="Q51" s="9" t="n"/>
      <c r="R51" s="9" t="n"/>
    </row>
    <row r="52" ht="26.1" customHeight="1" s="46">
      <c r="M52" s="3">
        <f>IF(E52="","",L52-TODAY())</f>
        <v/>
      </c>
      <c r="Q52" s="9" t="n"/>
      <c r="R52" s="9" t="n"/>
    </row>
    <row r="53" ht="26.1" customHeight="1" s="46">
      <c r="Q53" s="9" t="n"/>
      <c r="R53" s="9" t="n"/>
    </row>
    <row r="54" ht="26.1" customHeight="1" s="46">
      <c r="Q54" s="9" t="n"/>
      <c r="R54" s="9" t="n"/>
    </row>
    <row r="55" ht="26.1" customHeight="1" s="46">
      <c r="Q55" s="9" t="n"/>
      <c r="R55" s="9" t="n"/>
    </row>
    <row r="56" ht="26.1" customHeight="1" s="46">
      <c r="Q56" s="9" t="n"/>
      <c r="R56" s="9" t="n"/>
    </row>
    <row r="57" ht="26.1" customHeight="1" s="46"/>
    <row r="58" ht="26.1" customHeight="1" s="46"/>
  </sheetData>
  <mergeCells count="6">
    <mergeCell ref="R3:T3"/>
    <mergeCell ref="R7:S7"/>
    <mergeCell ref="E3:N3"/>
    <mergeCell ref="E4:G4"/>
    <mergeCell ref="R9:S9"/>
    <mergeCell ref="R5:S5"/>
  </mergeCells>
  <conditionalFormatting sqref="M12:M30">
    <cfRule type="expression" priority="1" dxfId="0">
      <formula>$M12="已经超期"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Administrator</dc:creator>
  <dcterms:created xmlns:dcterms="http://purl.org/dc/terms/" xmlns:xsi="http://www.w3.org/2001/XMLSchema-instance" xsi:type="dcterms:W3CDTF">2022-06-10T05:55:00Z</dcterms:created>
  <dcterms:modified xmlns:dcterms="http://purl.org/dc/terms/" xmlns:xsi="http://www.w3.org/2001/XMLSchema-instance" xsi:type="dcterms:W3CDTF">2026-05-31T15:57:31Z</dcterms:modified>
  <cp:lastModifiedBy>thinkpad</cp:lastModifiedBy>
</cp:coreProperties>
</file>

<file path=docProps/custom.xml><?xml version="1.0" encoding="utf-8"?>
<Properties xmlns="http://schemas.openxmlformats.org/officeDocument/2006/custom-properties">
  <property name="KSOProductBuildVer" fmtid="{D5CDD505-2E9C-101B-9397-08002B2CF9AE}" pid="2">
    <vt:lpwstr xmlns:vt="http://schemas.openxmlformats.org/officeDocument/2006/docPropsVTypes">2052-11.1.0.12598</vt:lpwstr>
  </property>
  <property name="KSOTemplateUUID" fmtid="{D5CDD505-2E9C-101B-9397-08002B2CF9AE}" pid="3">
    <vt:lpwstr xmlns:vt="http://schemas.openxmlformats.org/officeDocument/2006/docPropsVTypes">v1.0_mb_lZNsQYEbxBpdJ8NpDlSr+g==</vt:lpwstr>
  </property>
  <property name="ICV" fmtid="{D5CDD505-2E9C-101B-9397-08002B2CF9AE}" pid="4">
    <vt:lpwstr xmlns:vt="http://schemas.openxmlformats.org/officeDocument/2006/docPropsVTypes">8AB7D2B75C994E7CA4F567F058265070</vt:lpwstr>
  </property>
</Properties>
</file>